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21" i="2" l="1"/>
  <c r="B20" i="2"/>
  <c r="B29" i="2" l="1"/>
  <c r="F14" i="2"/>
  <c r="B27" i="2" s="1"/>
  <c r="F8" i="2"/>
  <c r="B25" i="2" s="1"/>
  <c r="F12" i="2"/>
  <c r="B24" i="2"/>
  <c r="F3" i="2"/>
  <c r="F2" i="2"/>
  <c r="F6" i="2" s="1"/>
  <c r="B17" i="2" s="1"/>
  <c r="B26" i="2" l="1"/>
  <c r="F10" i="2"/>
  <c r="B19" i="2" s="1"/>
  <c r="F9" i="2"/>
  <c r="B18" i="2" s="1"/>
  <c r="F5" i="2"/>
  <c r="B16" i="2" s="1"/>
  <c r="M11" i="1"/>
  <c r="I1" i="1"/>
  <c r="G11" i="1"/>
  <c r="A11" i="1"/>
  <c r="A10" i="1"/>
  <c r="A9" i="1"/>
  <c r="A8" i="1"/>
  <c r="A7" i="1"/>
  <c r="I5" i="1"/>
  <c r="A5" i="1"/>
  <c r="E4" i="1"/>
  <c r="A4" i="1"/>
  <c r="A3" i="1"/>
  <c r="E2" i="1"/>
  <c r="A1" i="1"/>
  <c r="A2" i="1"/>
</calcChain>
</file>

<file path=xl/sharedStrings.xml><?xml version="1.0" encoding="utf-8"?>
<sst xmlns="http://schemas.openxmlformats.org/spreadsheetml/2006/main" count="42" uniqueCount="42">
  <si>
    <t>min for 56</t>
  </si>
  <si>
    <t>min for 38</t>
  </si>
  <si>
    <t xml:space="preserve"> </t>
  </si>
  <si>
    <t>max pulse 0 for 56</t>
  </si>
  <si>
    <t>max valid cycles</t>
  </si>
  <si>
    <t>minimum burst length</t>
  </si>
  <si>
    <t>Inputs from data sheet</t>
  </si>
  <si>
    <t>min number of clk cycles for valid 0</t>
  </si>
  <si>
    <t>max number of clk cycles for valid 0</t>
  </si>
  <si>
    <t>min number of clk cycles for valid 1</t>
  </si>
  <si>
    <t>max number of clk cycles for valid 1</t>
  </si>
  <si>
    <t>Calculation block</t>
  </si>
  <si>
    <t>min time for 0</t>
  </si>
  <si>
    <t>max time for 0</t>
  </si>
  <si>
    <t>Values to use at receiver</t>
  </si>
  <si>
    <t>Values to use at transmitter</t>
  </si>
  <si>
    <t>clock frequency of FPGA at receiver (in MHz)</t>
  </si>
  <si>
    <t>clock frequency of FPGA at transmitter (in MHz)</t>
  </si>
  <si>
    <t>number of pulses for 0</t>
  </si>
  <si>
    <t>number of pulses for 1</t>
  </si>
  <si>
    <t>clock cycles per pulse</t>
  </si>
  <si>
    <t>period of trans FPGA</t>
  </si>
  <si>
    <t>period of Rec FPGA</t>
  </si>
  <si>
    <t>Infrared link frequency (in KHz)</t>
  </si>
  <si>
    <t>period of link</t>
  </si>
  <si>
    <t>min time for 1 must be &gt;</t>
  </si>
  <si>
    <t>true min time for 1</t>
  </si>
  <si>
    <t>true max time for 1</t>
  </si>
  <si>
    <t>trans clock cycles per pulse</t>
  </si>
  <si>
    <t>LED should be on for this many of the pulse clock cycles</t>
  </si>
  <si>
    <t>required time between IR bursts (in number of frequency periods)</t>
  </si>
  <si>
    <t>required amount of time between a burst in trans clk cycles</t>
  </si>
  <si>
    <t>Remember follow the rules on your receiver data sheet for time between bit bursts</t>
  </si>
  <si>
    <t>note a safe value for this is the (max output relative to the burst length) + (min time</t>
  </si>
  <si>
    <t>you explicit rules for this value</t>
  </si>
  <si>
    <t>before receiver outputs) + (1 frequency cycle). However most data sheets will give</t>
  </si>
  <si>
    <t>min output length relative to burst length (in number of frequency periods)</t>
  </si>
  <si>
    <t>max output length relative to burst length</t>
  </si>
  <si>
    <t>min time till receiver output responds to input burst (in frequency periods)</t>
  </si>
  <si>
    <t>max time till receiver output responds to input burst (in frequency periods)</t>
  </si>
  <si>
    <t>min number of cycles till next valid bit</t>
  </si>
  <si>
    <t>max number of cycles till next valid 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</si>
</sst>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Fill="1" applyBorder="1"/>
    <xf numFmtId="0" fontId="0" fillId="0" borderId="15" xfId="0" applyBorder="1"/>
    <xf numFmtId="0" fontId="0" fillId="0" borderId="12" xfId="0" applyFill="1" applyBorder="1"/>
    <xf numFmtId="0" fontId="1" fillId="0" borderId="10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F13" sqref="F13:F14"/>
    </sheetView>
  </sheetViews>
  <sheetFormatPr defaultRowHeight="15" x14ac:dyDescent="0.25"/>
  <cols>
    <col min="1" max="1" width="11" bestFit="1" customWidth="1"/>
  </cols>
  <sheetData>
    <row r="1" spans="1:13" x14ac:dyDescent="0.25">
      <c r="A1">
        <f xml:space="preserve"> 6 / 56000</f>
        <v>1.0714285714285714E-4</v>
      </c>
      <c r="C1" t="s">
        <v>0</v>
      </c>
      <c r="I1">
        <f>A1/(1/50000000)</f>
        <v>5357.1428571428569</v>
      </c>
    </row>
    <row r="2" spans="1:13" x14ac:dyDescent="0.25">
      <c r="A2">
        <f>((A1)*38000) + 4</f>
        <v>8.0714285714285712</v>
      </c>
      <c r="C2" t="s">
        <v>1</v>
      </c>
      <c r="D2" t="s">
        <v>2</v>
      </c>
      <c r="E2">
        <f>9</f>
        <v>9</v>
      </c>
    </row>
    <row r="3" spans="1:13" x14ac:dyDescent="0.25">
      <c r="A3">
        <f>((E2) + 6)/38000</f>
        <v>3.9473684210526315E-4</v>
      </c>
    </row>
    <row r="4" spans="1:13" x14ac:dyDescent="0.25">
      <c r="A4">
        <f>A3*56000</f>
        <v>22.105263157894736</v>
      </c>
      <c r="C4" t="s">
        <v>3</v>
      </c>
      <c r="E4">
        <f>23</f>
        <v>23</v>
      </c>
    </row>
    <row r="5" spans="1:13" x14ac:dyDescent="0.25">
      <c r="A5">
        <f>((E4)+6)/56000</f>
        <v>5.1785714285714282E-4</v>
      </c>
      <c r="G5" t="s">
        <v>4</v>
      </c>
      <c r="I5">
        <f>A5 / (1/50000000)</f>
        <v>25892.857142857141</v>
      </c>
    </row>
    <row r="7" spans="1:13" x14ac:dyDescent="0.25">
      <c r="A7">
        <f>(A5 * 56000) + 4</f>
        <v>33</v>
      </c>
    </row>
    <row r="8" spans="1:13" x14ac:dyDescent="0.25">
      <c r="A8">
        <f>((A7/56000)*38000) + 4</f>
        <v>26.392857142857142</v>
      </c>
      <c r="E8">
        <v>27</v>
      </c>
    </row>
    <row r="9" spans="1:13" x14ac:dyDescent="0.25">
      <c r="A9">
        <f>(E8+6)/38000</f>
        <v>8.6842105263157897E-4</v>
      </c>
    </row>
    <row r="10" spans="1:13" x14ac:dyDescent="0.25">
      <c r="A10">
        <f>A9*56000</f>
        <v>48.631578947368425</v>
      </c>
    </row>
    <row r="11" spans="1:13" x14ac:dyDescent="0.25">
      <c r="A11">
        <f>(A10+6)/56000</f>
        <v>9.7556390977443616E-4</v>
      </c>
      <c r="G11">
        <f>A11/(1/50000000)</f>
        <v>48778.195488721809</v>
      </c>
      <c r="M11">
        <f>(1/50000000)*1200</f>
        <v>2.4000000000000001E-5</v>
      </c>
    </row>
    <row r="14" spans="1:13" x14ac:dyDescent="0.25">
      <c r="A14" s="1"/>
      <c r="B14" s="1"/>
      <c r="C14" s="1"/>
      <c r="D14" s="1"/>
      <c r="E14" s="1"/>
      <c r="F14" s="1"/>
    </row>
    <row r="15" spans="1:13" x14ac:dyDescent="0.25">
      <c r="A15" s="1"/>
      <c r="B15" s="1"/>
      <c r="C15" s="1"/>
      <c r="D15" s="1"/>
      <c r="E15" s="1"/>
      <c r="F1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13" workbookViewId="0">
      <selection activeCell="E22" sqref="E22"/>
    </sheetView>
  </sheetViews>
  <sheetFormatPr defaultRowHeight="15" x14ac:dyDescent="0.25"/>
  <cols>
    <col min="1" max="1" width="67.42578125" customWidth="1"/>
    <col min="2" max="2" width="10.28515625" customWidth="1"/>
    <col min="5" max="5" width="13.5703125" customWidth="1"/>
    <col min="6" max="6" width="12" bestFit="1" customWidth="1"/>
    <col min="7" max="7" width="9.140625" customWidth="1"/>
    <col min="9" max="9" width="10.42578125" customWidth="1"/>
    <col min="10" max="10" width="11" bestFit="1" customWidth="1"/>
  </cols>
  <sheetData>
    <row r="1" spans="1:11" ht="15.75" thickBot="1" x14ac:dyDescent="0.3">
      <c r="A1" s="8" t="s">
        <v>6</v>
      </c>
      <c r="B1" s="8"/>
      <c r="D1" s="20" t="s">
        <v>11</v>
      </c>
      <c r="E1" s="20"/>
      <c r="F1" s="20"/>
      <c r="G1" s="1"/>
      <c r="H1" s="1"/>
      <c r="I1" s="1"/>
      <c r="J1" s="1"/>
    </row>
    <row r="2" spans="1:11" x14ac:dyDescent="0.25">
      <c r="A2" s="6" t="s">
        <v>23</v>
      </c>
      <c r="B2" s="7">
        <v>38</v>
      </c>
      <c r="D2" s="9" t="s">
        <v>24</v>
      </c>
      <c r="E2" s="1"/>
      <c r="F2" s="10">
        <f>1/(B2 * 1000)</f>
        <v>2.6315789473684212E-5</v>
      </c>
      <c r="G2" s="1"/>
      <c r="H2" s="1"/>
      <c r="I2" s="1"/>
      <c r="J2" s="1"/>
      <c r="K2" s="1"/>
    </row>
    <row r="3" spans="1:11" x14ac:dyDescent="0.25">
      <c r="A3" s="2" t="s">
        <v>5</v>
      </c>
      <c r="B3" s="3">
        <v>6</v>
      </c>
      <c r="D3" s="9" t="s">
        <v>22</v>
      </c>
      <c r="E3" s="1"/>
      <c r="F3" s="10">
        <f>1/(B6*1000000)</f>
        <v>2E-8</v>
      </c>
      <c r="G3" s="1"/>
      <c r="H3" s="1"/>
      <c r="I3" s="1"/>
      <c r="J3" s="1"/>
      <c r="K3" s="1"/>
    </row>
    <row r="4" spans="1:11" x14ac:dyDescent="0.25">
      <c r="A4" s="2" t="s">
        <v>36</v>
      </c>
      <c r="B4" s="3">
        <v>-4</v>
      </c>
      <c r="D4" s="9"/>
      <c r="E4" s="1"/>
      <c r="F4" s="10"/>
      <c r="G4" s="1"/>
      <c r="H4" s="1"/>
      <c r="I4" s="1"/>
      <c r="J4" s="1"/>
      <c r="K4" s="1"/>
    </row>
    <row r="5" spans="1:11" x14ac:dyDescent="0.25">
      <c r="A5" s="2" t="s">
        <v>37</v>
      </c>
      <c r="B5" s="3">
        <v>6</v>
      </c>
      <c r="C5" s="1"/>
      <c r="D5" s="9" t="s">
        <v>12</v>
      </c>
      <c r="E5" s="1"/>
      <c r="F5" s="10">
        <f>(B3 + B4)*F2</f>
        <v>5.2631578947368424E-5</v>
      </c>
      <c r="G5" s="1"/>
      <c r="H5" s="1"/>
      <c r="I5" s="1"/>
      <c r="J5" s="1"/>
      <c r="K5" s="1"/>
    </row>
    <row r="6" spans="1:11" x14ac:dyDescent="0.25">
      <c r="A6" s="2" t="s">
        <v>16</v>
      </c>
      <c r="B6" s="3">
        <v>50</v>
      </c>
      <c r="D6" s="9" t="s">
        <v>13</v>
      </c>
      <c r="E6" s="1"/>
      <c r="F6" s="10">
        <f>(B3+B5)*F2</f>
        <v>3.1578947368421053E-4</v>
      </c>
      <c r="G6" s="1"/>
      <c r="H6" s="1"/>
      <c r="I6" s="1"/>
      <c r="J6" s="1"/>
      <c r="K6" s="1"/>
    </row>
    <row r="7" spans="1:11" ht="15.75" thickBot="1" x14ac:dyDescent="0.3">
      <c r="A7" s="4" t="s">
        <v>17</v>
      </c>
      <c r="B7" s="5">
        <v>50</v>
      </c>
      <c r="D7" s="9"/>
      <c r="E7" s="1"/>
      <c r="F7" s="10"/>
      <c r="G7" s="1"/>
      <c r="H7" s="1"/>
      <c r="I7" s="1"/>
      <c r="J7" s="1"/>
      <c r="K7" s="1"/>
    </row>
    <row r="8" spans="1:11" x14ac:dyDescent="0.25">
      <c r="A8" s="18" t="s">
        <v>30</v>
      </c>
      <c r="B8" s="12"/>
      <c r="D8" s="9" t="s">
        <v>25</v>
      </c>
      <c r="E8" s="1"/>
      <c r="F8" s="10">
        <f>(B17*F3)</f>
        <v>3.1580000000000003E-4</v>
      </c>
      <c r="G8" s="1"/>
      <c r="H8" s="1"/>
      <c r="I8" s="1"/>
      <c r="J8" s="1"/>
      <c r="K8" s="1"/>
    </row>
    <row r="9" spans="1:11" x14ac:dyDescent="0.25">
      <c r="A9" s="15" t="s">
        <v>33</v>
      </c>
      <c r="B9" s="16"/>
      <c r="D9" s="9" t="s">
        <v>26</v>
      </c>
      <c r="E9" s="1"/>
      <c r="F9" s="10">
        <f>(B25+B4)*F2</f>
        <v>3.4210526315789477E-4</v>
      </c>
      <c r="G9" s="1"/>
      <c r="H9" s="1"/>
      <c r="I9" s="1"/>
      <c r="J9" s="1"/>
      <c r="K9" s="1"/>
    </row>
    <row r="10" spans="1:11" x14ac:dyDescent="0.25">
      <c r="A10" s="15" t="s">
        <v>35</v>
      </c>
      <c r="B10" s="16"/>
      <c r="D10" s="9" t="s">
        <v>27</v>
      </c>
      <c r="E10" s="1"/>
      <c r="F10" s="10">
        <f>(B25+B5) * F2</f>
        <v>6.0526315789473687E-4</v>
      </c>
      <c r="G10" s="1"/>
      <c r="H10" s="1"/>
      <c r="I10" s="1"/>
      <c r="J10" s="1"/>
      <c r="K10" s="1"/>
    </row>
    <row r="11" spans="1:11" ht="15.75" thickBot="1" x14ac:dyDescent="0.3">
      <c r="A11" s="17" t="s">
        <v>34</v>
      </c>
      <c r="B11" s="14">
        <v>10</v>
      </c>
      <c r="D11" s="9"/>
      <c r="E11" s="1"/>
      <c r="F11" s="10"/>
      <c r="G11" s="1"/>
      <c r="H11" s="1"/>
      <c r="I11" s="1"/>
      <c r="J11" s="1"/>
      <c r="K11" s="1"/>
    </row>
    <row r="12" spans="1:11" x14ac:dyDescent="0.25">
      <c r="A12" s="22" t="s">
        <v>38</v>
      </c>
      <c r="B12" s="7">
        <v>3</v>
      </c>
      <c r="D12" s="9" t="s">
        <v>21</v>
      </c>
      <c r="E12" s="1"/>
      <c r="F12" s="10">
        <f>1/(B7*1000000)</f>
        <v>2E-8</v>
      </c>
      <c r="G12" s="1"/>
      <c r="H12" s="1"/>
      <c r="I12" s="1"/>
      <c r="J12" s="1"/>
      <c r="K12" s="1"/>
    </row>
    <row r="13" spans="1:11" x14ac:dyDescent="0.25">
      <c r="A13" s="22" t="s">
        <v>39</v>
      </c>
      <c r="B13" s="3">
        <v>9</v>
      </c>
      <c r="D13" s="9"/>
      <c r="E13" s="1"/>
      <c r="F13" s="10"/>
      <c r="G13" s="1"/>
      <c r="H13" s="1"/>
      <c r="I13" s="1"/>
      <c r="J13" s="1"/>
      <c r="K13" s="1"/>
    </row>
    <row r="14" spans="1:11" ht="15.75" thickBot="1" x14ac:dyDescent="0.3">
      <c r="D14" s="19" t="s">
        <v>20</v>
      </c>
      <c r="E14" s="20"/>
      <c r="F14" s="21">
        <f>F2/F12</f>
        <v>1315.7894736842106</v>
      </c>
      <c r="G14" s="1"/>
      <c r="H14" s="1"/>
      <c r="I14" s="1"/>
      <c r="J14" s="1"/>
      <c r="K14" s="1"/>
    </row>
    <row r="15" spans="1:11" ht="16.5" thickTop="1" thickBot="1" x14ac:dyDescent="0.3">
      <c r="A15" s="8" t="s">
        <v>14</v>
      </c>
      <c r="B15" s="8"/>
    </row>
    <row r="16" spans="1:11" x14ac:dyDescent="0.25">
      <c r="A16" s="6" t="s">
        <v>7</v>
      </c>
      <c r="B16" s="7">
        <f>FLOOR(F5/F3,1)</f>
        <v>2631</v>
      </c>
    </row>
    <row r="17" spans="1:2" x14ac:dyDescent="0.25">
      <c r="A17" s="2" t="s">
        <v>8</v>
      </c>
      <c r="B17" s="3">
        <f>CEILING(F6/F3,1)</f>
        <v>15790</v>
      </c>
    </row>
    <row r="18" spans="1:2" x14ac:dyDescent="0.25">
      <c r="A18" s="6" t="s">
        <v>9</v>
      </c>
      <c r="B18" s="3">
        <f>FLOOR(F9/F3, 1)</f>
        <v>17105</v>
      </c>
    </row>
    <row r="19" spans="1:2" x14ac:dyDescent="0.25">
      <c r="A19" s="2" t="s">
        <v>10</v>
      </c>
      <c r="B19" s="3">
        <f>CEILING(F10/F3, 1)</f>
        <v>30264</v>
      </c>
    </row>
    <row r="20" spans="1:2" x14ac:dyDescent="0.25">
      <c r="A20" s="2" t="s">
        <v>40</v>
      </c>
      <c r="B20" s="3">
        <f>FLOOR(((B11-B5 + B12)*F2)/F3,1)</f>
        <v>9210</v>
      </c>
    </row>
    <row r="21" spans="1:2" x14ac:dyDescent="0.25">
      <c r="A21" s="2" t="s">
        <v>41</v>
      </c>
      <c r="B21" s="3">
        <f>CEILING(((B11 -B4 +B13)*F2)/F3,1)</f>
        <v>30264</v>
      </c>
    </row>
    <row r="23" spans="1:2" ht="15.75" thickBot="1" x14ac:dyDescent="0.3">
      <c r="A23" s="8" t="s">
        <v>15</v>
      </c>
      <c r="B23" s="8"/>
    </row>
    <row r="24" spans="1:2" x14ac:dyDescent="0.25">
      <c r="A24" s="6" t="s">
        <v>18</v>
      </c>
      <c r="B24" s="7">
        <f>B3</f>
        <v>6</v>
      </c>
    </row>
    <row r="25" spans="1:2" x14ac:dyDescent="0.25">
      <c r="A25" s="2" t="s">
        <v>19</v>
      </c>
      <c r="B25" s="3">
        <f>CEILING((F8/F2) - B4, 1)</f>
        <v>17</v>
      </c>
    </row>
    <row r="26" spans="1:2" x14ac:dyDescent="0.25">
      <c r="A26" s="6" t="s">
        <v>28</v>
      </c>
      <c r="B26" s="3">
        <f>ROUND(F14,0)</f>
        <v>1316</v>
      </c>
    </row>
    <row r="27" spans="1:2" ht="15.75" thickBot="1" x14ac:dyDescent="0.3">
      <c r="A27" s="4" t="s">
        <v>29</v>
      </c>
      <c r="B27" s="5">
        <f>ROUND(F14/2,0)</f>
        <v>658</v>
      </c>
    </row>
    <row r="28" spans="1:2" x14ac:dyDescent="0.25">
      <c r="A28" s="11" t="s">
        <v>32</v>
      </c>
      <c r="B28" s="12"/>
    </row>
    <row r="29" spans="1:2" ht="15.75" thickBot="1" x14ac:dyDescent="0.3">
      <c r="A29" s="13" t="s">
        <v>31</v>
      </c>
      <c r="B29" s="14">
        <f>CEILING(((B11*F2)/F12),1)</f>
        <v>13158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</dc:creator>
  <cp:lastModifiedBy>ECE</cp:lastModifiedBy>
  <dcterms:created xsi:type="dcterms:W3CDTF">2014-04-01T20:22:23Z</dcterms:created>
  <dcterms:modified xsi:type="dcterms:W3CDTF">2014-04-07T03:32:32Z</dcterms:modified>
</cp:coreProperties>
</file>