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8.xml" ContentType="application/vnd.openxmlformats-officedocument.drawing+xml"/>
  <Override PartName="/xl/comments5.xml" ContentType="application/vnd.openxmlformats-officedocument.spreadsheetml.comments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effery.enns\Documents\Actual_Documents\2021_Spring_Summer\WT3\Remote Loads\HTMv2\"/>
    </mc:Choice>
  </mc:AlternateContent>
  <xr:revisionPtr revIDLastSave="0" documentId="13_ncr:1_{24C18A14-032B-408B-9551-D8E0258C4621}" xr6:coauthVersionLast="47" xr6:coauthVersionMax="47" xr10:uidLastSave="{00000000-0000-0000-0000-000000000000}"/>
  <bookViews>
    <workbookView xWindow="-28920" yWindow="-120" windowWidth="29040" windowHeight="15840" tabRatio="847" xr2:uid="{00000000-000D-0000-FFFF-FFFF00000000}"/>
  </bookViews>
  <sheets>
    <sheet name="1. Contents" sheetId="23" r:id="rId1"/>
    <sheet name="2. Single Conc Load" sheetId="2" r:id="rId2"/>
    <sheet name="3. Two Conc Loads" sheetId="12" r:id="rId3"/>
    <sheet name="4. Single Dist Load" sheetId="14" r:id="rId4"/>
    <sheet name="5. Two Dist Loads" sheetId="19" r:id="rId5"/>
    <sheet name="6. Single Conc Moment" sheetId="20" r:id="rId6"/>
    <sheet name="7. Two Conc Moments" sheetId="21" r:id="rId7"/>
    <sheet name="8. Combined Loads" sheetId="22" r:id="rId8"/>
    <sheet name="9. General Loading" sheetId="24" r:id="rId9"/>
  </sheets>
  <externalReferences>
    <externalReference r:id="rId10"/>
  </externalReferences>
  <definedNames>
    <definedName name="_a1" localSheetId="2">'3. Two Conc Loads'!$E$18</definedName>
    <definedName name="_a1" localSheetId="3">'4. Single Dist Load'!$E$20</definedName>
    <definedName name="_a1" localSheetId="4">'5. Two Dist Loads'!$E$20</definedName>
    <definedName name="_a1" localSheetId="6">'7. Two Conc Moments'!$E$18</definedName>
    <definedName name="_a1" localSheetId="7">'8. Combined Loads'!$E$20</definedName>
    <definedName name="_a2" localSheetId="2">'3. Two Conc Loads'!$E$22</definedName>
    <definedName name="_a2" localSheetId="3">'4. Single Dist Load'!$E$22</definedName>
    <definedName name="_a2" localSheetId="4">'5. Two Dist Loads'!$E$22</definedName>
    <definedName name="_a2" localSheetId="6">'7. Two Conc Moments'!$E$22</definedName>
    <definedName name="_a2" localSheetId="7">'8. Combined Loads'!$E$22</definedName>
    <definedName name="_a3" localSheetId="4">'5. Two Dist Loads'!$E$28</definedName>
    <definedName name="_a3" localSheetId="7">'8. Combined Loads'!$E$26</definedName>
    <definedName name="_a4" localSheetId="4">'5. Two Dist Loads'!$E$30</definedName>
    <definedName name="_a4" localSheetId="7">'8. Combined Loads'!$E$30</definedName>
    <definedName name="_MC1" localSheetId="6">'7. Two Conc Moments'!$E$16</definedName>
    <definedName name="_MC2" localSheetId="6">'7. Two Conc Moments'!$E$20</definedName>
    <definedName name="_P1" localSheetId="2">'3. Two Conc Loads'!$E$16</definedName>
    <definedName name="_P2" localSheetId="2">'3. Two Conc Loads'!$E$20</definedName>
    <definedName name="_w1" localSheetId="3">'4. Single Dist Load'!$E$16</definedName>
    <definedName name="_w1" localSheetId="4">'5. Two Dist Loads'!$E$16</definedName>
    <definedName name="_w1" localSheetId="7">'8. Combined Loads'!$E$16</definedName>
    <definedName name="_w2" localSheetId="3">'4. Single Dist Load'!$E$18</definedName>
    <definedName name="_w2" localSheetId="4">'5. Two Dist Loads'!$E$18</definedName>
    <definedName name="_w2" localSheetId="7">'8. Combined Loads'!$E$18</definedName>
    <definedName name="_w3" localSheetId="4">'5. Two Dist Loads'!$E$24</definedName>
    <definedName name="_w4" localSheetId="4">'5. Two Dist Loads'!$E$26</definedName>
    <definedName name="_w4" localSheetId="7">'8. Combined Loads'!$E$26</definedName>
    <definedName name="a" localSheetId="1">'2. Single Conc Load'!$E$18</definedName>
    <definedName name="a" localSheetId="5">'6. Single Conc Moment'!$E$18</definedName>
    <definedName name="Deflection" localSheetId="1">'2. Single Conc Load'!$F$92:$F$192</definedName>
    <definedName name="Deflection" localSheetId="2">'3. Two Conc Loads'!$F$95:$F$195</definedName>
    <definedName name="Deflection" localSheetId="3">'4. Single Dist Load'!$F$108:$F$208</definedName>
    <definedName name="Deflection" localSheetId="4">'5. Two Dist Loads'!$F$109:$F$209</definedName>
    <definedName name="Deflection" localSheetId="5">'6. Single Conc Moment'!$F$86:$F$186</definedName>
    <definedName name="Deflection" localSheetId="6">'7. Two Conc Moments'!$F$91:$F$191</definedName>
    <definedName name="Deflection" localSheetId="7">'8. Combined Loads'!$F$108:$F$208</definedName>
    <definedName name="E" localSheetId="1">'2. Single Conc Load'!$E$12</definedName>
    <definedName name="E" localSheetId="2">'3. Two Conc Loads'!$E$12</definedName>
    <definedName name="E" localSheetId="3">'4. Single Dist Load'!$E$12</definedName>
    <definedName name="E" localSheetId="4">'5. Two Dist Loads'!$E$12</definedName>
    <definedName name="E" localSheetId="5">'6. Single Conc Moment'!$E$12</definedName>
    <definedName name="E" localSheetId="6">'7. Two Conc Moments'!$E$12</definedName>
    <definedName name="E" localSheetId="7">'8. Combined Loads'!$E$12</definedName>
    <definedName name="I" localSheetId="1">'2. Single Conc Load'!$E$14</definedName>
    <definedName name="I" localSheetId="2">'3. Two Conc Loads'!$E$14</definedName>
    <definedName name="I" localSheetId="3">'4. Single Dist Load'!$E$14</definedName>
    <definedName name="I" localSheetId="4">'5. Two Dist Loads'!$E$14</definedName>
    <definedName name="I" localSheetId="5">'6. Single Conc Moment'!$E$14</definedName>
    <definedName name="I" localSheetId="6">'7. Two Conc Moments'!$E$14</definedName>
    <definedName name="I" localSheetId="7">'8. Combined Loads'!$E$14</definedName>
    <definedName name="L" localSheetId="1">'2. Single Conc Load'!$E$10</definedName>
    <definedName name="L" localSheetId="2">'3. Two Conc Loads'!$E$10</definedName>
    <definedName name="L" localSheetId="3">'4. Single Dist Load'!$E$10</definedName>
    <definedName name="L" localSheetId="4">'5. Two Dist Loads'!$E$10</definedName>
    <definedName name="L" localSheetId="5">'6. Single Conc Moment'!$E$10</definedName>
    <definedName name="L" localSheetId="6">'7. Two Conc Moments'!$E$10</definedName>
    <definedName name="L" localSheetId="7">'8. Combined Loads'!$E$10</definedName>
    <definedName name="MC" localSheetId="5">'6. Single Conc Moment'!$E$16</definedName>
    <definedName name="MC" localSheetId="7">'8. Combined Loads'!$E$24</definedName>
    <definedName name="Moment" localSheetId="1">'2. Single Conc Load'!$E$92:$E$192</definedName>
    <definedName name="Moment" localSheetId="2">'3. Two Conc Loads'!$E$95:$E$195</definedName>
    <definedName name="Moment" localSheetId="3">'4. Single Dist Load'!$E$108:$E$208</definedName>
    <definedName name="Moment" localSheetId="4">'5. Two Dist Loads'!$E$109:$E$209</definedName>
    <definedName name="Moment" localSheetId="5">'6. Single Conc Moment'!$E$86:$E$186</definedName>
    <definedName name="Moment" localSheetId="6">'7. Two Conc Moments'!$E$91:$E$191</definedName>
    <definedName name="Moment" localSheetId="7">'8. Combined Loads'!$E$108:$E$208</definedName>
    <definedName name="P" localSheetId="1">'2. Single Conc Load'!$E$16</definedName>
    <definedName name="P" localSheetId="7">'8. Combined Loads'!$E$28</definedName>
    <definedName name="_xlnm.Print_Area" localSheetId="1">'2. Single Conc Load'!$A$1:$Z$305</definedName>
    <definedName name="_xlnm.Print_Area" localSheetId="2">'3. Two Conc Loads'!$A$1:$X$418</definedName>
    <definedName name="_xlnm.Print_Area" localSheetId="3">'4. Single Dist Load'!$A$1:$X$529</definedName>
    <definedName name="_xlnm.Print_Area" localSheetId="4">'5. Two Dist Loads'!$A$1:$AC$763</definedName>
    <definedName name="_xlnm.Print_Area" localSheetId="5">'6. Single Conc Moment'!$A$1:$W$304</definedName>
    <definedName name="_xlnm.Print_Area" localSheetId="6">'7. Two Conc Moments'!$A$1:$W$418</definedName>
    <definedName name="_xlnm.Print_Area" localSheetId="7">'8. Combined Loads'!$A$1:$Y$762</definedName>
    <definedName name="Reaction" localSheetId="3">'4. Single Dist Load'!$E$34</definedName>
    <definedName name="Reaction" localSheetId="4">'5. Two Dist Loads'!$E$42</definedName>
    <definedName name="Reaction" localSheetId="7">'8. Combined Loads'!$E$42</definedName>
    <definedName name="Shear" localSheetId="1">'2. Single Conc Load'!$D$92:$D$192</definedName>
    <definedName name="Shear" localSheetId="2">'3. Two Conc Loads'!$D$95:$D$195</definedName>
    <definedName name="Shear" localSheetId="3">'4. Single Dist Load'!$D$108:$D$208</definedName>
    <definedName name="Shear" localSheetId="4">'5. Two Dist Loads'!$D$109:$D$209</definedName>
    <definedName name="Shear" localSheetId="5">'6. Single Conc Moment'!$D$86:$D$186</definedName>
    <definedName name="Shear" localSheetId="6">'7. Two Conc Moments'!$D$91:$D$191</definedName>
    <definedName name="Shear" localSheetId="7">'8. Combined Loads'!$D$108:$D$208</definedName>
    <definedName name="Units" localSheetId="0">#REF!</definedName>
    <definedName name="Units" localSheetId="8">#REF!</definedName>
    <definedName name="Units">'[1]2. One  Conc Load'!$AC$192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C45" i="19" l="1"/>
  <c r="AC427" i="22" l="1"/>
  <c r="AM322" i="22"/>
  <c r="AM323" i="22" s="1"/>
  <c r="AM324" i="22" s="1"/>
  <c r="AM325" i="22" s="1"/>
  <c r="AM326" i="22" s="1"/>
  <c r="AM327" i="22" s="1"/>
  <c r="AM328" i="22" s="1"/>
  <c r="AM329" i="22" s="1"/>
  <c r="AM330" i="22" s="1"/>
  <c r="AM331" i="22" s="1"/>
  <c r="AM332" i="22" s="1"/>
  <c r="AM333" i="22" s="1"/>
  <c r="AM334" i="22" s="1"/>
  <c r="AM335" i="22" s="1"/>
  <c r="AM336" i="22" s="1"/>
  <c r="AM337" i="22" s="1"/>
  <c r="AM338" i="22" s="1"/>
  <c r="AM339" i="22" s="1"/>
  <c r="AM340" i="22" s="1"/>
  <c r="AM341" i="22" s="1"/>
  <c r="AM342" i="22" s="1"/>
  <c r="AM343" i="22" s="1"/>
  <c r="AM344" i="22" s="1"/>
  <c r="AM345" i="22" s="1"/>
  <c r="AM346" i="22" s="1"/>
  <c r="AM347" i="22" s="1"/>
  <c r="AM348" i="22" s="1"/>
  <c r="AM349" i="22" s="1"/>
  <c r="AM350" i="22" s="1"/>
  <c r="AM351" i="22" s="1"/>
  <c r="AM352" i="22" s="1"/>
  <c r="AM353" i="22" s="1"/>
  <c r="AM354" i="22" s="1"/>
  <c r="AM355" i="22" s="1"/>
  <c r="AM356" i="22" s="1"/>
  <c r="AM357" i="22" s="1"/>
  <c r="AM358" i="22" s="1"/>
  <c r="AM359" i="22" s="1"/>
  <c r="AM360" i="22" s="1"/>
  <c r="AM361" i="22" s="1"/>
  <c r="AM362" i="22" s="1"/>
  <c r="AM363" i="22" s="1"/>
  <c r="AM364" i="22" s="1"/>
  <c r="AM365" i="22" s="1"/>
  <c r="AM366" i="22" s="1"/>
  <c r="AM367" i="22" s="1"/>
  <c r="AM368" i="22" s="1"/>
  <c r="AM369" i="22" s="1"/>
  <c r="AM370" i="22" s="1"/>
  <c r="AM371" i="22" s="1"/>
  <c r="AM372" i="22" s="1"/>
  <c r="AM373" i="22" s="1"/>
  <c r="AM374" i="22" s="1"/>
  <c r="AM375" i="22" s="1"/>
  <c r="AM376" i="22" s="1"/>
  <c r="AM377" i="22" s="1"/>
  <c r="AM378" i="22" s="1"/>
  <c r="AM379" i="22" s="1"/>
  <c r="AM380" i="22" s="1"/>
  <c r="AM381" i="22" s="1"/>
  <c r="AM382" i="22" s="1"/>
  <c r="AM383" i="22" s="1"/>
  <c r="AM384" i="22" s="1"/>
  <c r="AM385" i="22" s="1"/>
  <c r="AM386" i="22" s="1"/>
  <c r="AM387" i="22" s="1"/>
  <c r="AM388" i="22" s="1"/>
  <c r="AM389" i="22" s="1"/>
  <c r="AM390" i="22" s="1"/>
  <c r="AM391" i="22" s="1"/>
  <c r="AM392" i="22" s="1"/>
  <c r="AM393" i="22" s="1"/>
  <c r="AM394" i="22" s="1"/>
  <c r="AM395" i="22" s="1"/>
  <c r="AM396" i="22" s="1"/>
  <c r="AM397" i="22" s="1"/>
  <c r="AM398" i="22" s="1"/>
  <c r="AM399" i="22" s="1"/>
  <c r="AM400" i="22" s="1"/>
  <c r="AM401" i="22" s="1"/>
  <c r="AM402" i="22" s="1"/>
  <c r="AM403" i="22" s="1"/>
  <c r="AM404" i="22" s="1"/>
  <c r="AM405" i="22" s="1"/>
  <c r="AM406" i="22" s="1"/>
  <c r="AM407" i="22" s="1"/>
  <c r="AM408" i="22" s="1"/>
  <c r="AM409" i="22" s="1"/>
  <c r="AM410" i="22" s="1"/>
  <c r="AM411" i="22" s="1"/>
  <c r="AM412" i="22" s="1"/>
  <c r="AM413" i="22" s="1"/>
  <c r="AM414" i="22" s="1"/>
  <c r="AM415" i="22" s="1"/>
  <c r="AM416" i="22" s="1"/>
  <c r="AM417" i="22" s="1"/>
  <c r="AM418" i="22" s="1"/>
  <c r="AM419" i="22" s="1"/>
  <c r="AM420" i="22" s="1"/>
  <c r="AM421" i="22" s="1"/>
  <c r="AM422" i="22" s="1"/>
  <c r="AM217" i="22"/>
  <c r="C41" i="22"/>
  <c r="C39" i="22"/>
  <c r="C45" i="22"/>
  <c r="C43" i="22"/>
  <c r="C27" i="20"/>
  <c r="AG638" i="22"/>
  <c r="AG639" i="22"/>
  <c r="AG640" i="22" s="1"/>
  <c r="AG641" i="22" s="1"/>
  <c r="AG642" i="22" s="1"/>
  <c r="AG643" i="22" s="1"/>
  <c r="AG644" i="22" s="1"/>
  <c r="AG645" i="22" s="1"/>
  <c r="AG646" i="22" s="1"/>
  <c r="AG647" i="22" s="1"/>
  <c r="AG648" i="22" s="1"/>
  <c r="AG649" i="22" s="1"/>
  <c r="AG650" i="22" s="1"/>
  <c r="AG651" i="22" s="1"/>
  <c r="AG652" i="22" s="1"/>
  <c r="AG653" i="22" s="1"/>
  <c r="AG654" i="22" s="1"/>
  <c r="AG655" i="22" s="1"/>
  <c r="AG656" i="22" s="1"/>
  <c r="AG657" i="22" s="1"/>
  <c r="AG658" i="22" s="1"/>
  <c r="AG659" i="22" s="1"/>
  <c r="AG660" i="22" s="1"/>
  <c r="AG661" i="22" s="1"/>
  <c r="AG662" i="22" s="1"/>
  <c r="AG663" i="22" s="1"/>
  <c r="AG664" i="22" s="1"/>
  <c r="AG665" i="22" s="1"/>
  <c r="AG666" i="22" s="1"/>
  <c r="AG667" i="22" s="1"/>
  <c r="AG668" i="22" s="1"/>
  <c r="AG669" i="22" s="1"/>
  <c r="AG670" i="22" s="1"/>
  <c r="AG671" i="22" s="1"/>
  <c r="AG672" i="22" s="1"/>
  <c r="AG673" i="22" s="1"/>
  <c r="AG674" i="22" s="1"/>
  <c r="AG675" i="22" s="1"/>
  <c r="AG676" i="22" s="1"/>
  <c r="AG677" i="22" s="1"/>
  <c r="AG678" i="22" s="1"/>
  <c r="AG679" i="22" s="1"/>
  <c r="AG680" i="22" s="1"/>
  <c r="AG681" i="22" s="1"/>
  <c r="AG682" i="22" s="1"/>
  <c r="AG683" i="22" s="1"/>
  <c r="AG684" i="22" s="1"/>
  <c r="AG685" i="22" s="1"/>
  <c r="AG686" i="22" s="1"/>
  <c r="AG687" i="22" s="1"/>
  <c r="AG688" i="22" s="1"/>
  <c r="AG689" i="22" s="1"/>
  <c r="AG690" i="22" s="1"/>
  <c r="AG691" i="22" s="1"/>
  <c r="AG692" i="22" s="1"/>
  <c r="AG693" i="22" s="1"/>
  <c r="AG694" i="22" s="1"/>
  <c r="AG695" i="22" s="1"/>
  <c r="AG696" i="22" s="1"/>
  <c r="AG697" i="22" s="1"/>
  <c r="AG698" i="22" s="1"/>
  <c r="AG699" i="22" s="1"/>
  <c r="AG700" i="22" s="1"/>
  <c r="AG701" i="22" s="1"/>
  <c r="AG702" i="22" s="1"/>
  <c r="AG703" i="22" s="1"/>
  <c r="AG704" i="22" s="1"/>
  <c r="AG705" i="22" s="1"/>
  <c r="AG706" i="22" s="1"/>
  <c r="AG707" i="22" s="1"/>
  <c r="AG708" i="22" s="1"/>
  <c r="AG709" i="22" s="1"/>
  <c r="AG710" i="22" s="1"/>
  <c r="AG711" i="22" s="1"/>
  <c r="AG712" i="22" s="1"/>
  <c r="AG713" i="22" s="1"/>
  <c r="AG714" i="22" s="1"/>
  <c r="AG715" i="22" s="1"/>
  <c r="AG716" i="22" s="1"/>
  <c r="AG717" i="22" s="1"/>
  <c r="AG718" i="22" s="1"/>
  <c r="AG719" i="22" s="1"/>
  <c r="AG720" i="22" s="1"/>
  <c r="AG721" i="22" s="1"/>
  <c r="AG722" i="22" s="1"/>
  <c r="AG723" i="22" s="1"/>
  <c r="AG724" i="22" s="1"/>
  <c r="AG725" i="22" s="1"/>
  <c r="AG726" i="22" s="1"/>
  <c r="AG727" i="22" s="1"/>
  <c r="AG728" i="22" s="1"/>
  <c r="AG729" i="22" s="1"/>
  <c r="AG730" i="22" s="1"/>
  <c r="AG731" i="22" s="1"/>
  <c r="AG732" i="22" s="1"/>
  <c r="AG733" i="22" s="1"/>
  <c r="AG734" i="22" s="1"/>
  <c r="AG735" i="22" s="1"/>
  <c r="AG736" i="22" s="1"/>
  <c r="AG737" i="22" s="1"/>
  <c r="AM533" i="22"/>
  <c r="AM534" i="22"/>
  <c r="AM535" i="22" s="1"/>
  <c r="AM536" i="22" s="1"/>
  <c r="AM537" i="22" s="1"/>
  <c r="AM538" i="22" s="1"/>
  <c r="AM539" i="22" s="1"/>
  <c r="AM540" i="22" s="1"/>
  <c r="AM541" i="22" s="1"/>
  <c r="AM542" i="22" s="1"/>
  <c r="AM543" i="22" s="1"/>
  <c r="AM544" i="22" s="1"/>
  <c r="AM545" i="22" s="1"/>
  <c r="AM546" i="22" s="1"/>
  <c r="AM547" i="22" s="1"/>
  <c r="AM548" i="22" s="1"/>
  <c r="AM549" i="22" s="1"/>
  <c r="AM550" i="22" s="1"/>
  <c r="AM551" i="22" s="1"/>
  <c r="AM552" i="22" s="1"/>
  <c r="AM553" i="22" s="1"/>
  <c r="AM554" i="22" s="1"/>
  <c r="AM555" i="22" s="1"/>
  <c r="AM556" i="22" s="1"/>
  <c r="AM557" i="22" s="1"/>
  <c r="AM558" i="22" s="1"/>
  <c r="AM559" i="22" s="1"/>
  <c r="AM560" i="22" s="1"/>
  <c r="AM561" i="22" s="1"/>
  <c r="AM562" i="22" s="1"/>
  <c r="AM563" i="22" s="1"/>
  <c r="AM564" i="22" s="1"/>
  <c r="AM565" i="22" s="1"/>
  <c r="AM566" i="22" s="1"/>
  <c r="AM567" i="22" s="1"/>
  <c r="AM568" i="22" s="1"/>
  <c r="AM569" i="22" s="1"/>
  <c r="AM570" i="22" s="1"/>
  <c r="AM571" i="22" s="1"/>
  <c r="AM572" i="22" s="1"/>
  <c r="AM573" i="22" s="1"/>
  <c r="AM574" i="22" s="1"/>
  <c r="AM575" i="22" s="1"/>
  <c r="AM576" i="22" s="1"/>
  <c r="AM577" i="22" s="1"/>
  <c r="AM578" i="22" s="1"/>
  <c r="AM579" i="22" s="1"/>
  <c r="AM580" i="22" s="1"/>
  <c r="AM581" i="22" s="1"/>
  <c r="AM582" i="22" s="1"/>
  <c r="AM583" i="22" s="1"/>
  <c r="AM584" i="22" s="1"/>
  <c r="AM585" i="22" s="1"/>
  <c r="AM586" i="22" s="1"/>
  <c r="AM587" i="22" s="1"/>
  <c r="AM588" i="22" s="1"/>
  <c r="AM589" i="22" s="1"/>
  <c r="AM590" i="22" s="1"/>
  <c r="AM591" i="22" s="1"/>
  <c r="AM592" i="22" s="1"/>
  <c r="AM593" i="22" s="1"/>
  <c r="AM594" i="22" s="1"/>
  <c r="AM595" i="22" s="1"/>
  <c r="AM596" i="22" s="1"/>
  <c r="AM597" i="22" s="1"/>
  <c r="AM598" i="22" s="1"/>
  <c r="AM599" i="22" s="1"/>
  <c r="AM600" i="22" s="1"/>
  <c r="AM601" i="22" s="1"/>
  <c r="AM602" i="22" s="1"/>
  <c r="AM603" i="22" s="1"/>
  <c r="AM604" i="22" s="1"/>
  <c r="AM605" i="22" s="1"/>
  <c r="AM606" i="22" s="1"/>
  <c r="AM607" i="22" s="1"/>
  <c r="AM608" i="22" s="1"/>
  <c r="AM609" i="22" s="1"/>
  <c r="AM610" i="22" s="1"/>
  <c r="AM611" i="22" s="1"/>
  <c r="AM612" i="22" s="1"/>
  <c r="AM613" i="22" s="1"/>
  <c r="AM614" i="22" s="1"/>
  <c r="AM615" i="22" s="1"/>
  <c r="AM616" i="22" s="1"/>
  <c r="AM617" i="22" s="1"/>
  <c r="AM618" i="22" s="1"/>
  <c r="AM619" i="22" s="1"/>
  <c r="AM620" i="22" s="1"/>
  <c r="AM621" i="22" s="1"/>
  <c r="AM622" i="22" s="1"/>
  <c r="AM623" i="22" s="1"/>
  <c r="AM624" i="22" s="1"/>
  <c r="AM625" i="22" s="1"/>
  <c r="AM626" i="22" s="1"/>
  <c r="AM627" i="22" s="1"/>
  <c r="AM628" i="22" s="1"/>
  <c r="AM629" i="22" s="1"/>
  <c r="AM630" i="22" s="1"/>
  <c r="AM631" i="22" s="1"/>
  <c r="AM632" i="22" s="1"/>
  <c r="AH533" i="22"/>
  <c r="AH534" i="22"/>
  <c r="AH535" i="22" s="1"/>
  <c r="AH536" i="22" s="1"/>
  <c r="AH537" i="22" s="1"/>
  <c r="AH538" i="22" s="1"/>
  <c r="AH539" i="22" s="1"/>
  <c r="AH540" i="22" s="1"/>
  <c r="AH541" i="22" s="1"/>
  <c r="AH542" i="22" s="1"/>
  <c r="AH543" i="22" s="1"/>
  <c r="AH544" i="22" s="1"/>
  <c r="AH545" i="22" s="1"/>
  <c r="AH546" i="22" s="1"/>
  <c r="AH547" i="22" s="1"/>
  <c r="AH548" i="22" s="1"/>
  <c r="AH549" i="22" s="1"/>
  <c r="AH550" i="22" s="1"/>
  <c r="AH551" i="22" s="1"/>
  <c r="AH552" i="22" s="1"/>
  <c r="AH553" i="22" s="1"/>
  <c r="AH554" i="22" s="1"/>
  <c r="AH555" i="22" s="1"/>
  <c r="AH556" i="22" s="1"/>
  <c r="AH557" i="22" s="1"/>
  <c r="AH558" i="22" s="1"/>
  <c r="AH559" i="22" s="1"/>
  <c r="AH560" i="22" s="1"/>
  <c r="AH561" i="22" s="1"/>
  <c r="AH562" i="22" s="1"/>
  <c r="AH563" i="22" s="1"/>
  <c r="AH564" i="22" s="1"/>
  <c r="AH565" i="22" s="1"/>
  <c r="AH566" i="22" s="1"/>
  <c r="AH567" i="22" s="1"/>
  <c r="AH568" i="22" s="1"/>
  <c r="AH569" i="22" s="1"/>
  <c r="AH570" i="22" s="1"/>
  <c r="AH571" i="22" s="1"/>
  <c r="AH572" i="22" s="1"/>
  <c r="AH573" i="22" s="1"/>
  <c r="AH574" i="22" s="1"/>
  <c r="AH575" i="22" s="1"/>
  <c r="AH576" i="22" s="1"/>
  <c r="AH577" i="22" s="1"/>
  <c r="AH578" i="22" s="1"/>
  <c r="AH579" i="22" s="1"/>
  <c r="AH580" i="22" s="1"/>
  <c r="AH581" i="22" s="1"/>
  <c r="AH582" i="22" s="1"/>
  <c r="AH583" i="22" s="1"/>
  <c r="AH584" i="22" s="1"/>
  <c r="AH585" i="22" s="1"/>
  <c r="AH586" i="22" s="1"/>
  <c r="AH587" i="22" s="1"/>
  <c r="AH588" i="22" s="1"/>
  <c r="AH589" i="22" s="1"/>
  <c r="AH590" i="22" s="1"/>
  <c r="AH591" i="22" s="1"/>
  <c r="AH592" i="22" s="1"/>
  <c r="AH593" i="22" s="1"/>
  <c r="AH594" i="22" s="1"/>
  <c r="AH595" i="22" s="1"/>
  <c r="AH596" i="22" s="1"/>
  <c r="AH597" i="22" s="1"/>
  <c r="AH598" i="22" s="1"/>
  <c r="AH599" i="22" s="1"/>
  <c r="AH600" i="22" s="1"/>
  <c r="AH601" i="22" s="1"/>
  <c r="AH602" i="22" s="1"/>
  <c r="AH603" i="22" s="1"/>
  <c r="AH604" i="22" s="1"/>
  <c r="AH605" i="22" s="1"/>
  <c r="AH606" i="22" s="1"/>
  <c r="AH607" i="22" s="1"/>
  <c r="AH608" i="22" s="1"/>
  <c r="AH609" i="22" s="1"/>
  <c r="AH610" i="22" s="1"/>
  <c r="AH611" i="22" s="1"/>
  <c r="AH612" i="22" s="1"/>
  <c r="AH613" i="22" s="1"/>
  <c r="AH614" i="22" s="1"/>
  <c r="AH615" i="22" s="1"/>
  <c r="AH616" i="22" s="1"/>
  <c r="AH617" i="22" s="1"/>
  <c r="AH618" i="22" s="1"/>
  <c r="AH619" i="22" s="1"/>
  <c r="AH620" i="22" s="1"/>
  <c r="AH621" i="22" s="1"/>
  <c r="AH622" i="22" s="1"/>
  <c r="AH623" i="22" s="1"/>
  <c r="AH624" i="22" s="1"/>
  <c r="AH625" i="22" s="1"/>
  <c r="AH626" i="22" s="1"/>
  <c r="AH627" i="22" s="1"/>
  <c r="AH628" i="22" s="1"/>
  <c r="AH629" i="22" s="1"/>
  <c r="AH630" i="22" s="1"/>
  <c r="AH631" i="22" s="1"/>
  <c r="AH632" i="22" s="1"/>
  <c r="AG533" i="22"/>
  <c r="AG534" i="22"/>
  <c r="AG535" i="22" s="1"/>
  <c r="AG536" i="22" s="1"/>
  <c r="AG537" i="22" s="1"/>
  <c r="AG538" i="22" s="1"/>
  <c r="AG539" i="22" s="1"/>
  <c r="AG540" i="22" s="1"/>
  <c r="AG541" i="22" s="1"/>
  <c r="AG542" i="22" s="1"/>
  <c r="AG543" i="22" s="1"/>
  <c r="AG544" i="22" s="1"/>
  <c r="AG545" i="22" s="1"/>
  <c r="AG546" i="22" s="1"/>
  <c r="AG547" i="22" s="1"/>
  <c r="AG548" i="22" s="1"/>
  <c r="AG549" i="22" s="1"/>
  <c r="AG550" i="22" s="1"/>
  <c r="AG551" i="22" s="1"/>
  <c r="AG552" i="22" s="1"/>
  <c r="AG553" i="22" s="1"/>
  <c r="AG554" i="22" s="1"/>
  <c r="AG555" i="22" s="1"/>
  <c r="AG556" i="22" s="1"/>
  <c r="AG557" i="22" s="1"/>
  <c r="AG558" i="22" s="1"/>
  <c r="AG559" i="22" s="1"/>
  <c r="AG560" i="22" s="1"/>
  <c r="AG561" i="22" s="1"/>
  <c r="AG562" i="22" s="1"/>
  <c r="AG563" i="22" s="1"/>
  <c r="AG564" i="22" s="1"/>
  <c r="AG565" i="22" s="1"/>
  <c r="AG566" i="22" s="1"/>
  <c r="AG567" i="22" s="1"/>
  <c r="AG568" i="22" s="1"/>
  <c r="AG569" i="22" s="1"/>
  <c r="AG570" i="22" s="1"/>
  <c r="AG571" i="22" s="1"/>
  <c r="AG572" i="22" s="1"/>
  <c r="AG573" i="22" s="1"/>
  <c r="AG574" i="22" s="1"/>
  <c r="AG575" i="22" s="1"/>
  <c r="AG576" i="22" s="1"/>
  <c r="AG577" i="22" s="1"/>
  <c r="AG578" i="22" s="1"/>
  <c r="AG579" i="22" s="1"/>
  <c r="AG580" i="22" s="1"/>
  <c r="AG581" i="22" s="1"/>
  <c r="AG582" i="22" s="1"/>
  <c r="AG583" i="22" s="1"/>
  <c r="AG584" i="22" s="1"/>
  <c r="AG585" i="22" s="1"/>
  <c r="AG586" i="22" s="1"/>
  <c r="AG587" i="22" s="1"/>
  <c r="AG588" i="22" s="1"/>
  <c r="AG589" i="22" s="1"/>
  <c r="AG590" i="22" s="1"/>
  <c r="AG591" i="22" s="1"/>
  <c r="AG592" i="22" s="1"/>
  <c r="AG593" i="22" s="1"/>
  <c r="AG594" i="22" s="1"/>
  <c r="AG595" i="22" s="1"/>
  <c r="AG596" i="22" s="1"/>
  <c r="AG597" i="22" s="1"/>
  <c r="AG598" i="22" s="1"/>
  <c r="AG599" i="22" s="1"/>
  <c r="AG600" i="22" s="1"/>
  <c r="AG601" i="22" s="1"/>
  <c r="AG602" i="22" s="1"/>
  <c r="AG603" i="22" s="1"/>
  <c r="AG604" i="22" s="1"/>
  <c r="AG605" i="22" s="1"/>
  <c r="AG606" i="22" s="1"/>
  <c r="AG607" i="22" s="1"/>
  <c r="AG608" i="22" s="1"/>
  <c r="AG609" i="22" s="1"/>
  <c r="AG610" i="22" s="1"/>
  <c r="AG611" i="22" s="1"/>
  <c r="AG612" i="22" s="1"/>
  <c r="AG613" i="22" s="1"/>
  <c r="AG614" i="22" s="1"/>
  <c r="AG615" i="22" s="1"/>
  <c r="AG616" i="22" s="1"/>
  <c r="AG617" i="22" s="1"/>
  <c r="AG618" i="22" s="1"/>
  <c r="AG619" i="22" s="1"/>
  <c r="AG620" i="22" s="1"/>
  <c r="AG621" i="22" s="1"/>
  <c r="AG622" i="22" s="1"/>
  <c r="AG623" i="22" s="1"/>
  <c r="AG624" i="22" s="1"/>
  <c r="AG625" i="22" s="1"/>
  <c r="AG626" i="22" s="1"/>
  <c r="AG627" i="22" s="1"/>
  <c r="AG628" i="22" s="1"/>
  <c r="AG629" i="22" s="1"/>
  <c r="AG630" i="22" s="1"/>
  <c r="AG631" i="22" s="1"/>
  <c r="AG632" i="22" s="1"/>
  <c r="AG323" i="22"/>
  <c r="AG218" i="22"/>
  <c r="AG219" i="22" s="1"/>
  <c r="AG220" i="22" s="1"/>
  <c r="AG221" i="22" s="1"/>
  <c r="AG222" i="22" s="1"/>
  <c r="AG223" i="22" s="1"/>
  <c r="AG224" i="22" s="1"/>
  <c r="AG225" i="22" s="1"/>
  <c r="AG226" i="22" s="1"/>
  <c r="AG227" i="22" s="1"/>
  <c r="AG228" i="22" s="1"/>
  <c r="AG229" i="22" s="1"/>
  <c r="AG230" i="22" s="1"/>
  <c r="AG231" i="22" s="1"/>
  <c r="AG232" i="22" s="1"/>
  <c r="AG233" i="22" s="1"/>
  <c r="AG234" i="22" s="1"/>
  <c r="AG235" i="22" s="1"/>
  <c r="AG236" i="22" s="1"/>
  <c r="AG237" i="22" s="1"/>
  <c r="AG238" i="22" s="1"/>
  <c r="AG239" i="22" s="1"/>
  <c r="AG240" i="22" s="1"/>
  <c r="AG241" i="22" s="1"/>
  <c r="AG242" i="22" s="1"/>
  <c r="AG243" i="22" s="1"/>
  <c r="AG244" i="22" s="1"/>
  <c r="AG245" i="22" s="1"/>
  <c r="AG246" i="22" s="1"/>
  <c r="AG247" i="22" s="1"/>
  <c r="AG248" i="22" s="1"/>
  <c r="AG249" i="22" s="1"/>
  <c r="AG250" i="22" s="1"/>
  <c r="AG251" i="22" s="1"/>
  <c r="AG252" i="22" s="1"/>
  <c r="AG253" i="22" s="1"/>
  <c r="AG254" i="22" s="1"/>
  <c r="AG255" i="22" s="1"/>
  <c r="AG256" i="22" s="1"/>
  <c r="AG257" i="22" s="1"/>
  <c r="AG258" i="22" s="1"/>
  <c r="AG259" i="22" s="1"/>
  <c r="AG260" i="22" s="1"/>
  <c r="AG261" i="22" s="1"/>
  <c r="AG262" i="22" s="1"/>
  <c r="AG263" i="22" s="1"/>
  <c r="AG264" i="22" s="1"/>
  <c r="AG265" i="22" s="1"/>
  <c r="AG266" i="22" s="1"/>
  <c r="AG267" i="22" s="1"/>
  <c r="AG268" i="22" s="1"/>
  <c r="AG269" i="22" s="1"/>
  <c r="AG270" i="22" s="1"/>
  <c r="AG271" i="22" s="1"/>
  <c r="AG272" i="22" s="1"/>
  <c r="AG273" i="22" s="1"/>
  <c r="AG274" i="22" s="1"/>
  <c r="AG275" i="22" s="1"/>
  <c r="AG276" i="22" s="1"/>
  <c r="AG277" i="22" s="1"/>
  <c r="AG278" i="22" s="1"/>
  <c r="AG279" i="22" s="1"/>
  <c r="AG280" i="22" s="1"/>
  <c r="AG281" i="22" s="1"/>
  <c r="AG282" i="22" s="1"/>
  <c r="AG283" i="22" s="1"/>
  <c r="AG284" i="22" s="1"/>
  <c r="AG285" i="22" s="1"/>
  <c r="AG286" i="22" s="1"/>
  <c r="AG287" i="22" s="1"/>
  <c r="AG288" i="22" s="1"/>
  <c r="AG289" i="22" s="1"/>
  <c r="AG290" i="22" s="1"/>
  <c r="AG291" i="22" s="1"/>
  <c r="AG292" i="22" s="1"/>
  <c r="AG293" i="22" s="1"/>
  <c r="AG294" i="22" s="1"/>
  <c r="AG295" i="22" s="1"/>
  <c r="AG296" i="22" s="1"/>
  <c r="AG297" i="22" s="1"/>
  <c r="AG298" i="22" s="1"/>
  <c r="AG299" i="22" s="1"/>
  <c r="AG300" i="22" s="1"/>
  <c r="AG301" i="22" s="1"/>
  <c r="AG302" i="22" s="1"/>
  <c r="AG303" i="22" s="1"/>
  <c r="AG304" i="22" s="1"/>
  <c r="AG305" i="22" s="1"/>
  <c r="AG306" i="22" s="1"/>
  <c r="AG307" i="22" s="1"/>
  <c r="AG308" i="22" s="1"/>
  <c r="AG309" i="22" s="1"/>
  <c r="AG310" i="22" s="1"/>
  <c r="AG311" i="22" s="1"/>
  <c r="AG312" i="22" s="1"/>
  <c r="AG313" i="22" s="1"/>
  <c r="AG314" i="22" s="1"/>
  <c r="AG315" i="22" s="1"/>
  <c r="AG316" i="22" s="1"/>
  <c r="AG317" i="22" s="1"/>
  <c r="AH311" i="21"/>
  <c r="AH312" i="21" s="1"/>
  <c r="AH313" i="21" s="1"/>
  <c r="AH314" i="21" s="1"/>
  <c r="AH315" i="21" s="1"/>
  <c r="AH316" i="21" s="1"/>
  <c r="AH317" i="21" s="1"/>
  <c r="AH318" i="21" s="1"/>
  <c r="AH319" i="21" s="1"/>
  <c r="AH320" i="21" s="1"/>
  <c r="AH321" i="21" s="1"/>
  <c r="AH322" i="21" s="1"/>
  <c r="AH323" i="21" s="1"/>
  <c r="AH324" i="21" s="1"/>
  <c r="AH325" i="21" s="1"/>
  <c r="AH326" i="21" s="1"/>
  <c r="AH327" i="21" s="1"/>
  <c r="AH328" i="21" s="1"/>
  <c r="AH329" i="21" s="1"/>
  <c r="AH330" i="21" s="1"/>
  <c r="AH331" i="21" s="1"/>
  <c r="AH332" i="21" s="1"/>
  <c r="AH333" i="21" s="1"/>
  <c r="AH334" i="21" s="1"/>
  <c r="AH335" i="21" s="1"/>
  <c r="AH336" i="21" s="1"/>
  <c r="AH337" i="21" s="1"/>
  <c r="AH338" i="21" s="1"/>
  <c r="AH339" i="21" s="1"/>
  <c r="AH340" i="21" s="1"/>
  <c r="AH341" i="21" s="1"/>
  <c r="AH342" i="21" s="1"/>
  <c r="AH343" i="21" s="1"/>
  <c r="AH344" i="21" s="1"/>
  <c r="AH345" i="21" s="1"/>
  <c r="AH346" i="21" s="1"/>
  <c r="AH347" i="21" s="1"/>
  <c r="AH348" i="21" s="1"/>
  <c r="AH349" i="21" s="1"/>
  <c r="AH350" i="21" s="1"/>
  <c r="AH351" i="21" s="1"/>
  <c r="AH352" i="21" s="1"/>
  <c r="AH353" i="21" s="1"/>
  <c r="AH354" i="21" s="1"/>
  <c r="AH355" i="21" s="1"/>
  <c r="AH356" i="21" s="1"/>
  <c r="AH357" i="21" s="1"/>
  <c r="AH358" i="21" s="1"/>
  <c r="AH359" i="21" s="1"/>
  <c r="AH360" i="21" s="1"/>
  <c r="AH361" i="21" s="1"/>
  <c r="AH362" i="21" s="1"/>
  <c r="AH363" i="21" s="1"/>
  <c r="AH364" i="21" s="1"/>
  <c r="AH365" i="21" s="1"/>
  <c r="AH366" i="21" s="1"/>
  <c r="AH367" i="21" s="1"/>
  <c r="AH368" i="21" s="1"/>
  <c r="AH369" i="21" s="1"/>
  <c r="AH370" i="21" s="1"/>
  <c r="AH371" i="21" s="1"/>
  <c r="AH372" i="21" s="1"/>
  <c r="AH373" i="21" s="1"/>
  <c r="AH374" i="21" s="1"/>
  <c r="AH375" i="21" s="1"/>
  <c r="AH376" i="21" s="1"/>
  <c r="AH377" i="21" s="1"/>
  <c r="AH378" i="21" s="1"/>
  <c r="AH379" i="21" s="1"/>
  <c r="AH380" i="21" s="1"/>
  <c r="AH381" i="21" s="1"/>
  <c r="AH382" i="21" s="1"/>
  <c r="AH383" i="21" s="1"/>
  <c r="AH384" i="21" s="1"/>
  <c r="AH385" i="21" s="1"/>
  <c r="AH386" i="21" s="1"/>
  <c r="AH387" i="21" s="1"/>
  <c r="AH388" i="21" s="1"/>
  <c r="AH389" i="21" s="1"/>
  <c r="AH390" i="21" s="1"/>
  <c r="AH391" i="21" s="1"/>
  <c r="AH392" i="21" s="1"/>
  <c r="AH393" i="21" s="1"/>
  <c r="AH394" i="21" s="1"/>
  <c r="AH395" i="21" s="1"/>
  <c r="AH396" i="21" s="1"/>
  <c r="AH397" i="21" s="1"/>
  <c r="AH398" i="21" s="1"/>
  <c r="AH399" i="21" s="1"/>
  <c r="AH400" i="21" s="1"/>
  <c r="AH401" i="21" s="1"/>
  <c r="AH402" i="21" s="1"/>
  <c r="AH403" i="21" s="1"/>
  <c r="AH404" i="21" s="1"/>
  <c r="AH405" i="21" s="1"/>
  <c r="AH406" i="21" s="1"/>
  <c r="AH407" i="21" s="1"/>
  <c r="AH408" i="21" s="1"/>
  <c r="AH409" i="21" s="1"/>
  <c r="AH410" i="21" s="1"/>
  <c r="AG311" i="21"/>
  <c r="AG312" i="21" s="1"/>
  <c r="AG313" i="21" s="1"/>
  <c r="AG314" i="21" s="1"/>
  <c r="AG315" i="21" s="1"/>
  <c r="AG316" i="21" s="1"/>
  <c r="AG317" i="21" s="1"/>
  <c r="AG318" i="21" s="1"/>
  <c r="AG319" i="21" s="1"/>
  <c r="AG320" i="21" s="1"/>
  <c r="AG321" i="21" s="1"/>
  <c r="AG322" i="21" s="1"/>
  <c r="AG323" i="21" s="1"/>
  <c r="AG324" i="21" s="1"/>
  <c r="AG325" i="21" s="1"/>
  <c r="AG326" i="21" s="1"/>
  <c r="AG327" i="21" s="1"/>
  <c r="AG328" i="21" s="1"/>
  <c r="AG329" i="21" s="1"/>
  <c r="AG330" i="21" s="1"/>
  <c r="AG331" i="21" s="1"/>
  <c r="AG332" i="21" s="1"/>
  <c r="AG333" i="21" s="1"/>
  <c r="AG334" i="21" s="1"/>
  <c r="AG335" i="21" s="1"/>
  <c r="AG336" i="21" s="1"/>
  <c r="AG337" i="21" s="1"/>
  <c r="AG338" i="21" s="1"/>
  <c r="AG339" i="21" s="1"/>
  <c r="AG340" i="21" s="1"/>
  <c r="AG341" i="21" s="1"/>
  <c r="AG342" i="21" s="1"/>
  <c r="AG343" i="21" s="1"/>
  <c r="AG344" i="21" s="1"/>
  <c r="AG345" i="21" s="1"/>
  <c r="AG346" i="21" s="1"/>
  <c r="AG347" i="21" s="1"/>
  <c r="AG348" i="21" s="1"/>
  <c r="AG349" i="21" s="1"/>
  <c r="AG350" i="21" s="1"/>
  <c r="AG351" i="21" s="1"/>
  <c r="AG352" i="21" s="1"/>
  <c r="AG353" i="21" s="1"/>
  <c r="AG354" i="21" s="1"/>
  <c r="AG355" i="21" s="1"/>
  <c r="AG356" i="21" s="1"/>
  <c r="AG357" i="21" s="1"/>
  <c r="AG358" i="21" s="1"/>
  <c r="AG359" i="21" s="1"/>
  <c r="AG360" i="21" s="1"/>
  <c r="AG361" i="21" s="1"/>
  <c r="AG362" i="21" s="1"/>
  <c r="AG363" i="21" s="1"/>
  <c r="AG364" i="21" s="1"/>
  <c r="AG365" i="21" s="1"/>
  <c r="AG366" i="21" s="1"/>
  <c r="AG367" i="21" s="1"/>
  <c r="AG368" i="21" s="1"/>
  <c r="AG369" i="21" s="1"/>
  <c r="AG370" i="21" s="1"/>
  <c r="AG371" i="21" s="1"/>
  <c r="AG372" i="21" s="1"/>
  <c r="AG373" i="21" s="1"/>
  <c r="AG374" i="21" s="1"/>
  <c r="AG375" i="21" s="1"/>
  <c r="AG376" i="21" s="1"/>
  <c r="AG377" i="21" s="1"/>
  <c r="AG378" i="21" s="1"/>
  <c r="AG379" i="21" s="1"/>
  <c r="AG380" i="21" s="1"/>
  <c r="AG381" i="21" s="1"/>
  <c r="AG382" i="21" s="1"/>
  <c r="AG383" i="21" s="1"/>
  <c r="AG384" i="21" s="1"/>
  <c r="AG385" i="21" s="1"/>
  <c r="AG386" i="21" s="1"/>
  <c r="AG387" i="21" s="1"/>
  <c r="AG388" i="21" s="1"/>
  <c r="AG389" i="21" s="1"/>
  <c r="AG390" i="21" s="1"/>
  <c r="AG391" i="21" s="1"/>
  <c r="AG392" i="21" s="1"/>
  <c r="AG393" i="21" s="1"/>
  <c r="AG394" i="21" s="1"/>
  <c r="AG395" i="21" s="1"/>
  <c r="AG396" i="21" s="1"/>
  <c r="AG397" i="21" s="1"/>
  <c r="AG398" i="21" s="1"/>
  <c r="AG399" i="21" s="1"/>
  <c r="AG400" i="21" s="1"/>
  <c r="AG401" i="21" s="1"/>
  <c r="AG402" i="21" s="1"/>
  <c r="AG403" i="21" s="1"/>
  <c r="AG404" i="21" s="1"/>
  <c r="AG405" i="21" s="1"/>
  <c r="AG406" i="21" s="1"/>
  <c r="AG407" i="21" s="1"/>
  <c r="AG408" i="21" s="1"/>
  <c r="AG409" i="21" s="1"/>
  <c r="AG410" i="21" s="1"/>
  <c r="AH206" i="21"/>
  <c r="AH207" i="21" s="1"/>
  <c r="AH208" i="21" s="1"/>
  <c r="AH209" i="21" s="1"/>
  <c r="AH210" i="21" s="1"/>
  <c r="AH211" i="21" s="1"/>
  <c r="AH212" i="21" s="1"/>
  <c r="AH213" i="21" s="1"/>
  <c r="AH214" i="21" s="1"/>
  <c r="AH215" i="21" s="1"/>
  <c r="AH216" i="21" s="1"/>
  <c r="AH217" i="21" s="1"/>
  <c r="AH218" i="21" s="1"/>
  <c r="AH219" i="21" s="1"/>
  <c r="AH220" i="21" s="1"/>
  <c r="AH221" i="21" s="1"/>
  <c r="AH222" i="21" s="1"/>
  <c r="AH223" i="21" s="1"/>
  <c r="AH224" i="21" s="1"/>
  <c r="AH225" i="21" s="1"/>
  <c r="AH226" i="21" s="1"/>
  <c r="AH227" i="21" s="1"/>
  <c r="AH228" i="21" s="1"/>
  <c r="AH229" i="21" s="1"/>
  <c r="AH230" i="21" s="1"/>
  <c r="AH231" i="21" s="1"/>
  <c r="AH232" i="21" s="1"/>
  <c r="AH233" i="21" s="1"/>
  <c r="AH234" i="21" s="1"/>
  <c r="AH235" i="21" s="1"/>
  <c r="AH236" i="21" s="1"/>
  <c r="AH237" i="21" s="1"/>
  <c r="AH238" i="21" s="1"/>
  <c r="AH239" i="21" s="1"/>
  <c r="AH240" i="21" s="1"/>
  <c r="AH241" i="21" s="1"/>
  <c r="AH242" i="21" s="1"/>
  <c r="AH243" i="21" s="1"/>
  <c r="AH244" i="21" s="1"/>
  <c r="AH245" i="21" s="1"/>
  <c r="AH246" i="21" s="1"/>
  <c r="AH247" i="21" s="1"/>
  <c r="AH248" i="21" s="1"/>
  <c r="AH249" i="21" s="1"/>
  <c r="AH250" i="21" s="1"/>
  <c r="AH251" i="21" s="1"/>
  <c r="AH252" i="21" s="1"/>
  <c r="AH253" i="21" s="1"/>
  <c r="AH254" i="21" s="1"/>
  <c r="AH255" i="21" s="1"/>
  <c r="AH256" i="21" s="1"/>
  <c r="AH257" i="21" s="1"/>
  <c r="AH258" i="21" s="1"/>
  <c r="AH259" i="21" s="1"/>
  <c r="AH260" i="21" s="1"/>
  <c r="AH261" i="21" s="1"/>
  <c r="AH262" i="21" s="1"/>
  <c r="AH263" i="21" s="1"/>
  <c r="AH264" i="21" s="1"/>
  <c r="AH265" i="21" s="1"/>
  <c r="AH266" i="21" s="1"/>
  <c r="AH267" i="21" s="1"/>
  <c r="AH268" i="21" s="1"/>
  <c r="AH269" i="21" s="1"/>
  <c r="AH270" i="21" s="1"/>
  <c r="AH271" i="21" s="1"/>
  <c r="AH272" i="21" s="1"/>
  <c r="AH273" i="21" s="1"/>
  <c r="AH274" i="21" s="1"/>
  <c r="AH275" i="21" s="1"/>
  <c r="AH276" i="21" s="1"/>
  <c r="AH277" i="21" s="1"/>
  <c r="AH278" i="21" s="1"/>
  <c r="AH279" i="21" s="1"/>
  <c r="AH280" i="21" s="1"/>
  <c r="AH281" i="21" s="1"/>
  <c r="AH282" i="21" s="1"/>
  <c r="AH283" i="21" s="1"/>
  <c r="AH284" i="21" s="1"/>
  <c r="AH285" i="21" s="1"/>
  <c r="AH286" i="21" s="1"/>
  <c r="AH287" i="21" s="1"/>
  <c r="AH288" i="21" s="1"/>
  <c r="AH289" i="21" s="1"/>
  <c r="AH290" i="21" s="1"/>
  <c r="AH291" i="21" s="1"/>
  <c r="AH292" i="21" s="1"/>
  <c r="AH293" i="21" s="1"/>
  <c r="AH294" i="21" s="1"/>
  <c r="AH295" i="21" s="1"/>
  <c r="AH296" i="21" s="1"/>
  <c r="AH297" i="21" s="1"/>
  <c r="AH298" i="21" s="1"/>
  <c r="AH299" i="21" s="1"/>
  <c r="AH300" i="21" s="1"/>
  <c r="AH301" i="21" s="1"/>
  <c r="AH302" i="21" s="1"/>
  <c r="AH303" i="21" s="1"/>
  <c r="AH304" i="21" s="1"/>
  <c r="AH305" i="21" s="1"/>
  <c r="AG206" i="21"/>
  <c r="AG207" i="21" s="1"/>
  <c r="AG208" i="21" s="1"/>
  <c r="AG209" i="21" s="1"/>
  <c r="AG210" i="21" s="1"/>
  <c r="AG211" i="21" s="1"/>
  <c r="AG212" i="21" s="1"/>
  <c r="AG213" i="21" s="1"/>
  <c r="AG214" i="21" s="1"/>
  <c r="AG215" i="21" s="1"/>
  <c r="AG216" i="21" s="1"/>
  <c r="AG217" i="21" s="1"/>
  <c r="AG218" i="21" s="1"/>
  <c r="AG219" i="21" s="1"/>
  <c r="AG220" i="21" s="1"/>
  <c r="AG221" i="21" s="1"/>
  <c r="AG222" i="21" s="1"/>
  <c r="AG223" i="21" s="1"/>
  <c r="AG224" i="21" s="1"/>
  <c r="AG225" i="21" s="1"/>
  <c r="AG226" i="21" s="1"/>
  <c r="AG227" i="21" s="1"/>
  <c r="AG228" i="21" s="1"/>
  <c r="AG229" i="21" s="1"/>
  <c r="AG230" i="21" s="1"/>
  <c r="AG231" i="21" s="1"/>
  <c r="AG232" i="21" s="1"/>
  <c r="AG233" i="21" s="1"/>
  <c r="AG234" i="21" s="1"/>
  <c r="AG235" i="21" s="1"/>
  <c r="AG236" i="21" s="1"/>
  <c r="AG237" i="21" s="1"/>
  <c r="AG238" i="21" s="1"/>
  <c r="AG239" i="21" s="1"/>
  <c r="AG240" i="21" s="1"/>
  <c r="AG241" i="21" s="1"/>
  <c r="AG242" i="21" s="1"/>
  <c r="AG243" i="21" s="1"/>
  <c r="AG244" i="21" s="1"/>
  <c r="AG245" i="21" s="1"/>
  <c r="AG246" i="21" s="1"/>
  <c r="AG247" i="21" s="1"/>
  <c r="AG248" i="21" s="1"/>
  <c r="AG249" i="21" s="1"/>
  <c r="AG250" i="21" s="1"/>
  <c r="AG251" i="21" s="1"/>
  <c r="AG252" i="21" s="1"/>
  <c r="AG253" i="21" s="1"/>
  <c r="AG254" i="21" s="1"/>
  <c r="AG255" i="21" s="1"/>
  <c r="AG256" i="21" s="1"/>
  <c r="AG257" i="21" s="1"/>
  <c r="AG258" i="21" s="1"/>
  <c r="AG259" i="21" s="1"/>
  <c r="AG260" i="21" s="1"/>
  <c r="AG261" i="21" s="1"/>
  <c r="AG262" i="21" s="1"/>
  <c r="AG263" i="21" s="1"/>
  <c r="AG264" i="21" s="1"/>
  <c r="AG265" i="21" s="1"/>
  <c r="AG266" i="21" s="1"/>
  <c r="AG267" i="21" s="1"/>
  <c r="AG268" i="21" s="1"/>
  <c r="AG269" i="21" s="1"/>
  <c r="AG270" i="21" s="1"/>
  <c r="AG271" i="21" s="1"/>
  <c r="AG272" i="21" s="1"/>
  <c r="AG273" i="21" s="1"/>
  <c r="AG274" i="21" s="1"/>
  <c r="AG275" i="21" s="1"/>
  <c r="AG276" i="21" s="1"/>
  <c r="AG277" i="21" s="1"/>
  <c r="AG278" i="21" s="1"/>
  <c r="AG279" i="21" s="1"/>
  <c r="AG280" i="21" s="1"/>
  <c r="AG281" i="21" s="1"/>
  <c r="AG282" i="21" s="1"/>
  <c r="AG283" i="21" s="1"/>
  <c r="AG284" i="21" s="1"/>
  <c r="AG285" i="21" s="1"/>
  <c r="AG286" i="21" s="1"/>
  <c r="AG287" i="21" s="1"/>
  <c r="AG288" i="21" s="1"/>
  <c r="AG289" i="21" s="1"/>
  <c r="AG290" i="21" s="1"/>
  <c r="AG291" i="21" s="1"/>
  <c r="AG292" i="21" s="1"/>
  <c r="AG293" i="21" s="1"/>
  <c r="AG294" i="21" s="1"/>
  <c r="AG295" i="21" s="1"/>
  <c r="AG296" i="21" s="1"/>
  <c r="AG297" i="21" s="1"/>
  <c r="AG298" i="21" s="1"/>
  <c r="AG299" i="21" s="1"/>
  <c r="AG300" i="21" s="1"/>
  <c r="AG301" i="21" s="1"/>
  <c r="AG302" i="21" s="1"/>
  <c r="AG303" i="21" s="1"/>
  <c r="AG304" i="21" s="1"/>
  <c r="AG305" i="21" s="1"/>
  <c r="AH191" i="20"/>
  <c r="AH192" i="20" s="1"/>
  <c r="AH193" i="20" s="1"/>
  <c r="AH194" i="20" s="1"/>
  <c r="AH195" i="20" s="1"/>
  <c r="AH196" i="20" s="1"/>
  <c r="AH197" i="20" s="1"/>
  <c r="AH198" i="20" s="1"/>
  <c r="AH199" i="20" s="1"/>
  <c r="AH200" i="20" s="1"/>
  <c r="AH201" i="20" s="1"/>
  <c r="AH202" i="20" s="1"/>
  <c r="AH203" i="20" s="1"/>
  <c r="AH204" i="20" s="1"/>
  <c r="AH205" i="20" s="1"/>
  <c r="AH206" i="20" s="1"/>
  <c r="AH207" i="20" s="1"/>
  <c r="AH208" i="20" s="1"/>
  <c r="AH209" i="20" s="1"/>
  <c r="AH210" i="20" s="1"/>
  <c r="AH211" i="20" s="1"/>
  <c r="AH212" i="20" s="1"/>
  <c r="AH213" i="20" s="1"/>
  <c r="AH214" i="20" s="1"/>
  <c r="AH215" i="20" s="1"/>
  <c r="AH216" i="20" s="1"/>
  <c r="AH217" i="20" s="1"/>
  <c r="AH218" i="20" s="1"/>
  <c r="AH219" i="20" s="1"/>
  <c r="AH220" i="20" s="1"/>
  <c r="AH221" i="20" s="1"/>
  <c r="AH222" i="20" s="1"/>
  <c r="AH223" i="20" s="1"/>
  <c r="AH224" i="20" s="1"/>
  <c r="AH225" i="20" s="1"/>
  <c r="AH226" i="20" s="1"/>
  <c r="AH227" i="20" s="1"/>
  <c r="AH228" i="20" s="1"/>
  <c r="AH229" i="20" s="1"/>
  <c r="AH230" i="20" s="1"/>
  <c r="AH231" i="20" s="1"/>
  <c r="AH232" i="20" s="1"/>
  <c r="AH233" i="20" s="1"/>
  <c r="AH234" i="20" s="1"/>
  <c r="AH235" i="20" s="1"/>
  <c r="AH236" i="20" s="1"/>
  <c r="AH237" i="20" s="1"/>
  <c r="AH238" i="20" s="1"/>
  <c r="AH239" i="20" s="1"/>
  <c r="AH240" i="20" s="1"/>
  <c r="AH241" i="20" s="1"/>
  <c r="AH242" i="20" s="1"/>
  <c r="AH243" i="20" s="1"/>
  <c r="AH244" i="20" s="1"/>
  <c r="AH245" i="20" s="1"/>
  <c r="AH246" i="20" s="1"/>
  <c r="AH247" i="20" s="1"/>
  <c r="AH248" i="20" s="1"/>
  <c r="AH249" i="20" s="1"/>
  <c r="AH250" i="20" s="1"/>
  <c r="AH251" i="20" s="1"/>
  <c r="AH252" i="20" s="1"/>
  <c r="AH253" i="20" s="1"/>
  <c r="AH254" i="20" s="1"/>
  <c r="AH255" i="20" s="1"/>
  <c r="AH256" i="20" s="1"/>
  <c r="AH257" i="20" s="1"/>
  <c r="AH258" i="20" s="1"/>
  <c r="AH259" i="20" s="1"/>
  <c r="AH260" i="20" s="1"/>
  <c r="AH261" i="20" s="1"/>
  <c r="AH262" i="20" s="1"/>
  <c r="AH263" i="20" s="1"/>
  <c r="AH264" i="20" s="1"/>
  <c r="AH265" i="20" s="1"/>
  <c r="AH266" i="20" s="1"/>
  <c r="AH267" i="20" s="1"/>
  <c r="AH268" i="20" s="1"/>
  <c r="AH269" i="20" s="1"/>
  <c r="AH270" i="20" s="1"/>
  <c r="AH271" i="20" s="1"/>
  <c r="AH272" i="20" s="1"/>
  <c r="AH273" i="20" s="1"/>
  <c r="AH274" i="20" s="1"/>
  <c r="AH275" i="20" s="1"/>
  <c r="AH276" i="20" s="1"/>
  <c r="AH277" i="20" s="1"/>
  <c r="AH278" i="20" s="1"/>
  <c r="AH279" i="20" s="1"/>
  <c r="AH280" i="20" s="1"/>
  <c r="AH281" i="20" s="1"/>
  <c r="AH282" i="20" s="1"/>
  <c r="AH283" i="20" s="1"/>
  <c r="AH284" i="20" s="1"/>
  <c r="AH285" i="20" s="1"/>
  <c r="AH286" i="20" s="1"/>
  <c r="AH287" i="20" s="1"/>
  <c r="AH288" i="20" s="1"/>
  <c r="AH289" i="20" s="1"/>
  <c r="AH290" i="20" s="1"/>
  <c r="AG191" i="20"/>
  <c r="AG192" i="20" s="1"/>
  <c r="AG193" i="20" s="1"/>
  <c r="AG194" i="20" s="1"/>
  <c r="AG195" i="20" s="1"/>
  <c r="AG196" i="20" s="1"/>
  <c r="AG197" i="20" s="1"/>
  <c r="AG198" i="20" s="1"/>
  <c r="AG199" i="20" s="1"/>
  <c r="AG200" i="20" s="1"/>
  <c r="AG201" i="20" s="1"/>
  <c r="AG202" i="20" s="1"/>
  <c r="AG203" i="20" s="1"/>
  <c r="AG204" i="20" s="1"/>
  <c r="AG205" i="20" s="1"/>
  <c r="AG206" i="20" s="1"/>
  <c r="AG207" i="20" s="1"/>
  <c r="AG208" i="20" s="1"/>
  <c r="AG209" i="20" s="1"/>
  <c r="AG210" i="20" s="1"/>
  <c r="AG211" i="20" s="1"/>
  <c r="AG212" i="20" s="1"/>
  <c r="AG213" i="20" s="1"/>
  <c r="AG214" i="20" s="1"/>
  <c r="AG215" i="20" s="1"/>
  <c r="AG216" i="20" s="1"/>
  <c r="AG217" i="20" s="1"/>
  <c r="AG218" i="20" s="1"/>
  <c r="AG219" i="20" s="1"/>
  <c r="AG220" i="20" s="1"/>
  <c r="AG221" i="20" s="1"/>
  <c r="AG222" i="20" s="1"/>
  <c r="AG223" i="20" s="1"/>
  <c r="AG224" i="20" s="1"/>
  <c r="AG225" i="20" s="1"/>
  <c r="AG226" i="20" s="1"/>
  <c r="AG227" i="20" s="1"/>
  <c r="AG228" i="20" s="1"/>
  <c r="AG229" i="20" s="1"/>
  <c r="AG230" i="20" s="1"/>
  <c r="AG231" i="20" s="1"/>
  <c r="AG232" i="20" s="1"/>
  <c r="AG233" i="20" s="1"/>
  <c r="AG234" i="20" s="1"/>
  <c r="AG235" i="20" s="1"/>
  <c r="AG236" i="20" s="1"/>
  <c r="AG237" i="20" s="1"/>
  <c r="AG238" i="20" s="1"/>
  <c r="AG239" i="20" s="1"/>
  <c r="AG240" i="20" s="1"/>
  <c r="AG241" i="20" s="1"/>
  <c r="AG242" i="20" s="1"/>
  <c r="AG243" i="20" s="1"/>
  <c r="AG244" i="20" s="1"/>
  <c r="AG245" i="20" s="1"/>
  <c r="AG246" i="20" s="1"/>
  <c r="AG247" i="20" s="1"/>
  <c r="AG248" i="20" s="1"/>
  <c r="AG249" i="20" s="1"/>
  <c r="AG250" i="20" s="1"/>
  <c r="AG251" i="20" s="1"/>
  <c r="AG252" i="20" s="1"/>
  <c r="AG253" i="20" s="1"/>
  <c r="AG254" i="20" s="1"/>
  <c r="AG255" i="20" s="1"/>
  <c r="AG256" i="20" s="1"/>
  <c r="AG257" i="20" s="1"/>
  <c r="AG258" i="20" s="1"/>
  <c r="AG259" i="20" s="1"/>
  <c r="AG260" i="20" s="1"/>
  <c r="AG261" i="20" s="1"/>
  <c r="AG262" i="20" s="1"/>
  <c r="AG263" i="20" s="1"/>
  <c r="AG264" i="20" s="1"/>
  <c r="AG265" i="20" s="1"/>
  <c r="AG266" i="20" s="1"/>
  <c r="AG267" i="20" s="1"/>
  <c r="AG268" i="20" s="1"/>
  <c r="AG269" i="20" s="1"/>
  <c r="AG270" i="20" s="1"/>
  <c r="AG271" i="20" s="1"/>
  <c r="AG272" i="20" s="1"/>
  <c r="AG273" i="20" s="1"/>
  <c r="AG274" i="20" s="1"/>
  <c r="AG275" i="20" s="1"/>
  <c r="AG276" i="20" s="1"/>
  <c r="AG277" i="20" s="1"/>
  <c r="AG278" i="20" s="1"/>
  <c r="AG279" i="20" s="1"/>
  <c r="AG280" i="20" s="1"/>
  <c r="AG281" i="20" s="1"/>
  <c r="AG282" i="20" s="1"/>
  <c r="AG283" i="20" s="1"/>
  <c r="AG284" i="20" s="1"/>
  <c r="AG285" i="20" s="1"/>
  <c r="AG286" i="20" s="1"/>
  <c r="AG287" i="20" s="1"/>
  <c r="AG288" i="20" s="1"/>
  <c r="AG289" i="20" s="1"/>
  <c r="AG290" i="20" s="1"/>
  <c r="AG533" i="19"/>
  <c r="AG534" i="19" s="1"/>
  <c r="AG535" i="19" s="1"/>
  <c r="AG536" i="19" s="1"/>
  <c r="AG537" i="19" s="1"/>
  <c r="AG538" i="19" s="1"/>
  <c r="AG539" i="19" s="1"/>
  <c r="AG540" i="19" s="1"/>
  <c r="AG541" i="19" s="1"/>
  <c r="AG542" i="19" s="1"/>
  <c r="AG543" i="19" s="1"/>
  <c r="AG544" i="19" s="1"/>
  <c r="AG545" i="19" s="1"/>
  <c r="AG546" i="19" s="1"/>
  <c r="AG547" i="19" s="1"/>
  <c r="AG548" i="19" s="1"/>
  <c r="AG549" i="19" s="1"/>
  <c r="AG550" i="19" s="1"/>
  <c r="AG551" i="19" s="1"/>
  <c r="AG552" i="19" s="1"/>
  <c r="AG553" i="19" s="1"/>
  <c r="AG554" i="19" s="1"/>
  <c r="AG555" i="19" s="1"/>
  <c r="AG556" i="19" s="1"/>
  <c r="AG557" i="19" s="1"/>
  <c r="AG558" i="19" s="1"/>
  <c r="AG559" i="19" s="1"/>
  <c r="AG560" i="19" s="1"/>
  <c r="AG561" i="19" s="1"/>
  <c r="AG562" i="19" s="1"/>
  <c r="AG563" i="19" s="1"/>
  <c r="AG564" i="19" s="1"/>
  <c r="AG565" i="19" s="1"/>
  <c r="AG566" i="19" s="1"/>
  <c r="AG567" i="19" s="1"/>
  <c r="AG568" i="19" s="1"/>
  <c r="AG569" i="19" s="1"/>
  <c r="AG570" i="19" s="1"/>
  <c r="AG571" i="19" s="1"/>
  <c r="AG572" i="19" s="1"/>
  <c r="AG573" i="19" s="1"/>
  <c r="AG574" i="19" s="1"/>
  <c r="AG575" i="19" s="1"/>
  <c r="AG576" i="19" s="1"/>
  <c r="AG577" i="19" s="1"/>
  <c r="AG578" i="19" s="1"/>
  <c r="AG579" i="19" s="1"/>
  <c r="AG580" i="19" s="1"/>
  <c r="AG581" i="19" s="1"/>
  <c r="AG582" i="19" s="1"/>
  <c r="AG583" i="19" s="1"/>
  <c r="AG584" i="19" s="1"/>
  <c r="AG585" i="19" s="1"/>
  <c r="AG586" i="19" s="1"/>
  <c r="AG587" i="19" s="1"/>
  <c r="AG588" i="19" s="1"/>
  <c r="AG589" i="19" s="1"/>
  <c r="AG590" i="19" s="1"/>
  <c r="AG591" i="19" s="1"/>
  <c r="AG592" i="19" s="1"/>
  <c r="AG593" i="19" s="1"/>
  <c r="AG594" i="19" s="1"/>
  <c r="AG595" i="19" s="1"/>
  <c r="AG596" i="19" s="1"/>
  <c r="AG597" i="19" s="1"/>
  <c r="AG598" i="19" s="1"/>
  <c r="AG599" i="19" s="1"/>
  <c r="AG600" i="19" s="1"/>
  <c r="AG601" i="19" s="1"/>
  <c r="AG602" i="19" s="1"/>
  <c r="AG603" i="19" s="1"/>
  <c r="AG604" i="19" s="1"/>
  <c r="AG605" i="19" s="1"/>
  <c r="AG606" i="19" s="1"/>
  <c r="AG607" i="19" s="1"/>
  <c r="AG608" i="19" s="1"/>
  <c r="AG609" i="19" s="1"/>
  <c r="AG610" i="19" s="1"/>
  <c r="AG611" i="19" s="1"/>
  <c r="AG612" i="19" s="1"/>
  <c r="AG613" i="19" s="1"/>
  <c r="AG614" i="19" s="1"/>
  <c r="AG615" i="19" s="1"/>
  <c r="AG616" i="19" s="1"/>
  <c r="AG617" i="19" s="1"/>
  <c r="AG618" i="19" s="1"/>
  <c r="AG619" i="19" s="1"/>
  <c r="AG620" i="19" s="1"/>
  <c r="AG621" i="19" s="1"/>
  <c r="AG622" i="19" s="1"/>
  <c r="AG623" i="19" s="1"/>
  <c r="AG624" i="19" s="1"/>
  <c r="AG625" i="19" s="1"/>
  <c r="AG626" i="19" s="1"/>
  <c r="AG627" i="19" s="1"/>
  <c r="AG628" i="19" s="1"/>
  <c r="AG629" i="19" s="1"/>
  <c r="AG630" i="19" s="1"/>
  <c r="AG631" i="19" s="1"/>
  <c r="AG632" i="19" s="1"/>
  <c r="AG428" i="19"/>
  <c r="AG429" i="19" s="1"/>
  <c r="AG430" i="19" s="1"/>
  <c r="AG431" i="19" s="1"/>
  <c r="AG432" i="19" s="1"/>
  <c r="AG433" i="19" s="1"/>
  <c r="AG434" i="19" s="1"/>
  <c r="AG435" i="19" s="1"/>
  <c r="AG436" i="19" s="1"/>
  <c r="AG437" i="19" s="1"/>
  <c r="AG438" i="19" s="1"/>
  <c r="AG439" i="19" s="1"/>
  <c r="AG440" i="19" s="1"/>
  <c r="AG441" i="19" s="1"/>
  <c r="AG442" i="19" s="1"/>
  <c r="AG443" i="19" s="1"/>
  <c r="AG444" i="19" s="1"/>
  <c r="AG445" i="19" s="1"/>
  <c r="AG446" i="19" s="1"/>
  <c r="AG447" i="19" s="1"/>
  <c r="AG448" i="19" s="1"/>
  <c r="AG449" i="19" s="1"/>
  <c r="AG450" i="19" s="1"/>
  <c r="AG451" i="19" s="1"/>
  <c r="AG452" i="19" s="1"/>
  <c r="AG453" i="19" s="1"/>
  <c r="AG454" i="19" s="1"/>
  <c r="AG455" i="19" s="1"/>
  <c r="AG456" i="19" s="1"/>
  <c r="AG457" i="19" s="1"/>
  <c r="AG458" i="19" s="1"/>
  <c r="AG459" i="19" s="1"/>
  <c r="AG460" i="19" s="1"/>
  <c r="AG461" i="19" s="1"/>
  <c r="AG462" i="19" s="1"/>
  <c r="AG463" i="19" s="1"/>
  <c r="AG464" i="19" s="1"/>
  <c r="AG465" i="19" s="1"/>
  <c r="AG466" i="19" s="1"/>
  <c r="AG467" i="19" s="1"/>
  <c r="AG468" i="19" s="1"/>
  <c r="AG469" i="19" s="1"/>
  <c r="AG470" i="19" s="1"/>
  <c r="AG471" i="19" s="1"/>
  <c r="AG472" i="19" s="1"/>
  <c r="AG473" i="19" s="1"/>
  <c r="AG474" i="19" s="1"/>
  <c r="AG475" i="19" s="1"/>
  <c r="AG476" i="19" s="1"/>
  <c r="AG477" i="19" s="1"/>
  <c r="AG478" i="19" s="1"/>
  <c r="AG479" i="19" s="1"/>
  <c r="AG480" i="19" s="1"/>
  <c r="AG481" i="19" s="1"/>
  <c r="AG482" i="19" s="1"/>
  <c r="AG483" i="19" s="1"/>
  <c r="AG484" i="19" s="1"/>
  <c r="AG485" i="19" s="1"/>
  <c r="AG486" i="19" s="1"/>
  <c r="AG487" i="19" s="1"/>
  <c r="AG488" i="19" s="1"/>
  <c r="AG489" i="19" s="1"/>
  <c r="AG490" i="19" s="1"/>
  <c r="AG491" i="19" s="1"/>
  <c r="AG492" i="19" s="1"/>
  <c r="AG493" i="19" s="1"/>
  <c r="AG494" i="19" s="1"/>
  <c r="AG495" i="19" s="1"/>
  <c r="AG496" i="19" s="1"/>
  <c r="AG497" i="19" s="1"/>
  <c r="AG498" i="19" s="1"/>
  <c r="AG499" i="19" s="1"/>
  <c r="AG500" i="19" s="1"/>
  <c r="AG501" i="19" s="1"/>
  <c r="AG502" i="19" s="1"/>
  <c r="AG503" i="19" s="1"/>
  <c r="AG504" i="19" s="1"/>
  <c r="AG505" i="19" s="1"/>
  <c r="AG506" i="19" s="1"/>
  <c r="AG507" i="19" s="1"/>
  <c r="AG508" i="19" s="1"/>
  <c r="AG509" i="19" s="1"/>
  <c r="AG510" i="19" s="1"/>
  <c r="AG511" i="19" s="1"/>
  <c r="AG512" i="19" s="1"/>
  <c r="AG513" i="19" s="1"/>
  <c r="AG514" i="19" s="1"/>
  <c r="AG515" i="19" s="1"/>
  <c r="AG516" i="19" s="1"/>
  <c r="AG517" i="19" s="1"/>
  <c r="AG518" i="19" s="1"/>
  <c r="AG519" i="19" s="1"/>
  <c r="AG520" i="19" s="1"/>
  <c r="AG521" i="19" s="1"/>
  <c r="AG522" i="19" s="1"/>
  <c r="AG523" i="19" s="1"/>
  <c r="AG524" i="19" s="1"/>
  <c r="AG525" i="19" s="1"/>
  <c r="AG526" i="19" s="1"/>
  <c r="AG527" i="19" s="1"/>
  <c r="AG323" i="19"/>
  <c r="AG324" i="19" s="1"/>
  <c r="AG325" i="19" s="1"/>
  <c r="AG326" i="19" s="1"/>
  <c r="AG327" i="19" s="1"/>
  <c r="AG328" i="19" s="1"/>
  <c r="AG329" i="19" s="1"/>
  <c r="AG330" i="19" s="1"/>
  <c r="AG331" i="19" s="1"/>
  <c r="AG332" i="19" s="1"/>
  <c r="AG333" i="19" s="1"/>
  <c r="AG334" i="19" s="1"/>
  <c r="AG335" i="19" s="1"/>
  <c r="AG336" i="19" s="1"/>
  <c r="AG337" i="19" s="1"/>
  <c r="AG338" i="19" s="1"/>
  <c r="AG339" i="19" s="1"/>
  <c r="AG340" i="19" s="1"/>
  <c r="AG341" i="19" s="1"/>
  <c r="AG342" i="19" s="1"/>
  <c r="AG343" i="19" s="1"/>
  <c r="AG344" i="19" s="1"/>
  <c r="AG345" i="19" s="1"/>
  <c r="AG346" i="19" s="1"/>
  <c r="AG347" i="19" s="1"/>
  <c r="AG348" i="19" s="1"/>
  <c r="AG349" i="19" s="1"/>
  <c r="AG350" i="19" s="1"/>
  <c r="AG351" i="19" s="1"/>
  <c r="AG352" i="19" s="1"/>
  <c r="AG353" i="19" s="1"/>
  <c r="AG354" i="19" s="1"/>
  <c r="AG355" i="19" s="1"/>
  <c r="AG356" i="19" s="1"/>
  <c r="AG357" i="19" s="1"/>
  <c r="AG358" i="19" s="1"/>
  <c r="AG359" i="19" s="1"/>
  <c r="AG360" i="19" s="1"/>
  <c r="AG361" i="19" s="1"/>
  <c r="AG362" i="19" s="1"/>
  <c r="AG363" i="19" s="1"/>
  <c r="AG364" i="19" s="1"/>
  <c r="AG365" i="19" s="1"/>
  <c r="AG366" i="19" s="1"/>
  <c r="AG367" i="19" s="1"/>
  <c r="AG368" i="19" s="1"/>
  <c r="AG369" i="19" s="1"/>
  <c r="AG370" i="19" s="1"/>
  <c r="AG371" i="19" s="1"/>
  <c r="AG372" i="19" s="1"/>
  <c r="AG373" i="19" s="1"/>
  <c r="AG374" i="19" s="1"/>
  <c r="AG375" i="19" s="1"/>
  <c r="AG376" i="19" s="1"/>
  <c r="AG377" i="19" s="1"/>
  <c r="AG378" i="19" s="1"/>
  <c r="AG379" i="19" s="1"/>
  <c r="AG380" i="19" s="1"/>
  <c r="AG381" i="19" s="1"/>
  <c r="AG382" i="19" s="1"/>
  <c r="AG383" i="19" s="1"/>
  <c r="AG384" i="19" s="1"/>
  <c r="AG385" i="19" s="1"/>
  <c r="AG386" i="19" s="1"/>
  <c r="AG387" i="19" s="1"/>
  <c r="AG388" i="19" s="1"/>
  <c r="AG389" i="19" s="1"/>
  <c r="AG390" i="19" s="1"/>
  <c r="AG391" i="19" s="1"/>
  <c r="AG392" i="19" s="1"/>
  <c r="AG393" i="19" s="1"/>
  <c r="AG394" i="19" s="1"/>
  <c r="AG395" i="19" s="1"/>
  <c r="AG396" i="19" s="1"/>
  <c r="AG397" i="19" s="1"/>
  <c r="AG398" i="19" s="1"/>
  <c r="AG399" i="19" s="1"/>
  <c r="AG400" i="19" s="1"/>
  <c r="AG401" i="19" s="1"/>
  <c r="AG402" i="19" s="1"/>
  <c r="AG403" i="19" s="1"/>
  <c r="AG404" i="19" s="1"/>
  <c r="AG405" i="19" s="1"/>
  <c r="AG406" i="19" s="1"/>
  <c r="AG407" i="19" s="1"/>
  <c r="AG408" i="19" s="1"/>
  <c r="AG409" i="19" s="1"/>
  <c r="AG410" i="19" s="1"/>
  <c r="AG411" i="19" s="1"/>
  <c r="AG412" i="19" s="1"/>
  <c r="AG413" i="19" s="1"/>
  <c r="AG414" i="19" s="1"/>
  <c r="AG415" i="19" s="1"/>
  <c r="AG416" i="19" s="1"/>
  <c r="AG417" i="19" s="1"/>
  <c r="AG418" i="19" s="1"/>
  <c r="AG419" i="19" s="1"/>
  <c r="AG420" i="19" s="1"/>
  <c r="AG421" i="19" s="1"/>
  <c r="AG422" i="19" s="1"/>
  <c r="AH427" i="19"/>
  <c r="AH428" i="19" s="1"/>
  <c r="AH429" i="19" s="1"/>
  <c r="AH430" i="19" s="1"/>
  <c r="AH431" i="19" s="1"/>
  <c r="AH432" i="19" s="1"/>
  <c r="AH433" i="19" s="1"/>
  <c r="AH434" i="19" s="1"/>
  <c r="AH435" i="19" s="1"/>
  <c r="AH436" i="19" s="1"/>
  <c r="AH437" i="19" s="1"/>
  <c r="AH438" i="19" s="1"/>
  <c r="AH439" i="19" s="1"/>
  <c r="AH440" i="19" s="1"/>
  <c r="AH441" i="19" s="1"/>
  <c r="AH442" i="19" s="1"/>
  <c r="AH443" i="19" s="1"/>
  <c r="AH444" i="19" s="1"/>
  <c r="AH445" i="19" s="1"/>
  <c r="AH446" i="19" s="1"/>
  <c r="AH447" i="19" s="1"/>
  <c r="AH448" i="19" s="1"/>
  <c r="AH449" i="19" s="1"/>
  <c r="AH450" i="19" s="1"/>
  <c r="AH451" i="19" s="1"/>
  <c r="AH452" i="19" s="1"/>
  <c r="AH453" i="19" s="1"/>
  <c r="AH454" i="19" s="1"/>
  <c r="AH455" i="19" s="1"/>
  <c r="AH456" i="19" s="1"/>
  <c r="AH457" i="19" s="1"/>
  <c r="AH458" i="19" s="1"/>
  <c r="AH459" i="19" s="1"/>
  <c r="AH460" i="19" s="1"/>
  <c r="AH461" i="19" s="1"/>
  <c r="AH462" i="19" s="1"/>
  <c r="AH463" i="19" s="1"/>
  <c r="AH464" i="19" s="1"/>
  <c r="AH465" i="19" s="1"/>
  <c r="AH466" i="19" s="1"/>
  <c r="AH467" i="19" s="1"/>
  <c r="AH468" i="19" s="1"/>
  <c r="AH469" i="19" s="1"/>
  <c r="AH470" i="19" s="1"/>
  <c r="AH471" i="19" s="1"/>
  <c r="AH472" i="19" s="1"/>
  <c r="AH473" i="19" s="1"/>
  <c r="AH474" i="19" s="1"/>
  <c r="AH475" i="19" s="1"/>
  <c r="AH476" i="19" s="1"/>
  <c r="AH477" i="19" s="1"/>
  <c r="AH478" i="19" s="1"/>
  <c r="AH479" i="19" s="1"/>
  <c r="AH480" i="19" s="1"/>
  <c r="AH481" i="19" s="1"/>
  <c r="AH482" i="19" s="1"/>
  <c r="AH483" i="19" s="1"/>
  <c r="AH484" i="19" s="1"/>
  <c r="AH485" i="19" s="1"/>
  <c r="AH486" i="19" s="1"/>
  <c r="AH487" i="19" s="1"/>
  <c r="AH488" i="19" s="1"/>
  <c r="AH489" i="19" s="1"/>
  <c r="AH490" i="19" s="1"/>
  <c r="AH491" i="19" s="1"/>
  <c r="AH492" i="19" s="1"/>
  <c r="AH493" i="19" s="1"/>
  <c r="AH494" i="19" s="1"/>
  <c r="AH495" i="19" s="1"/>
  <c r="AH496" i="19" s="1"/>
  <c r="AH497" i="19" s="1"/>
  <c r="AH498" i="19" s="1"/>
  <c r="AH499" i="19" s="1"/>
  <c r="AH500" i="19" s="1"/>
  <c r="AH501" i="19" s="1"/>
  <c r="AH502" i="19" s="1"/>
  <c r="AH503" i="19" s="1"/>
  <c r="AH504" i="19" s="1"/>
  <c r="AH505" i="19" s="1"/>
  <c r="AH506" i="19" s="1"/>
  <c r="AH507" i="19" s="1"/>
  <c r="AH508" i="19" s="1"/>
  <c r="AH509" i="19" s="1"/>
  <c r="AH510" i="19" s="1"/>
  <c r="AH511" i="19" s="1"/>
  <c r="AH512" i="19" s="1"/>
  <c r="AH513" i="19" s="1"/>
  <c r="AH514" i="19" s="1"/>
  <c r="AH515" i="19" s="1"/>
  <c r="AH516" i="19" s="1"/>
  <c r="AH517" i="19" s="1"/>
  <c r="AH518" i="19" s="1"/>
  <c r="AH519" i="19" s="1"/>
  <c r="AH520" i="19" s="1"/>
  <c r="AH521" i="19" s="1"/>
  <c r="AH522" i="19" s="1"/>
  <c r="AH523" i="19" s="1"/>
  <c r="AH524" i="19" s="1"/>
  <c r="AH525" i="19" s="1"/>
  <c r="AH526" i="19" s="1"/>
  <c r="AH527" i="19" s="1"/>
  <c r="AK427" i="19"/>
  <c r="AL427" i="19"/>
  <c r="AL428" i="19" s="1"/>
  <c r="AL429" i="19" s="1"/>
  <c r="AL430" i="19" s="1"/>
  <c r="AL431" i="19" s="1"/>
  <c r="AL432" i="19" s="1"/>
  <c r="AL433" i="19" s="1"/>
  <c r="AL434" i="19" s="1"/>
  <c r="AL435" i="19" s="1"/>
  <c r="AL436" i="19" s="1"/>
  <c r="AL437" i="19" s="1"/>
  <c r="AL438" i="19" s="1"/>
  <c r="AL439" i="19" s="1"/>
  <c r="AL440" i="19" s="1"/>
  <c r="AL441" i="19" s="1"/>
  <c r="AL442" i="19" s="1"/>
  <c r="AL443" i="19" s="1"/>
  <c r="AL444" i="19" s="1"/>
  <c r="AL445" i="19" s="1"/>
  <c r="AL446" i="19" s="1"/>
  <c r="AL447" i="19" s="1"/>
  <c r="AL448" i="19" s="1"/>
  <c r="AL449" i="19" s="1"/>
  <c r="AL450" i="19" s="1"/>
  <c r="AL451" i="19" s="1"/>
  <c r="AL452" i="19" s="1"/>
  <c r="AL453" i="19" s="1"/>
  <c r="AL454" i="19" s="1"/>
  <c r="AL455" i="19" s="1"/>
  <c r="AL456" i="19" s="1"/>
  <c r="AL457" i="19" s="1"/>
  <c r="AL458" i="19" s="1"/>
  <c r="AL459" i="19" s="1"/>
  <c r="AL460" i="19" s="1"/>
  <c r="AL461" i="19" s="1"/>
  <c r="AL462" i="19" s="1"/>
  <c r="AL463" i="19" s="1"/>
  <c r="AL464" i="19" s="1"/>
  <c r="AL465" i="19" s="1"/>
  <c r="AL466" i="19" s="1"/>
  <c r="AL467" i="19" s="1"/>
  <c r="AL468" i="19" s="1"/>
  <c r="AL469" i="19" s="1"/>
  <c r="AL470" i="19" s="1"/>
  <c r="AL471" i="19" s="1"/>
  <c r="AL472" i="19" s="1"/>
  <c r="AL473" i="19" s="1"/>
  <c r="AL474" i="19" s="1"/>
  <c r="AL475" i="19" s="1"/>
  <c r="AL476" i="19" s="1"/>
  <c r="AL477" i="19" s="1"/>
  <c r="AL478" i="19" s="1"/>
  <c r="AL479" i="19" s="1"/>
  <c r="AL480" i="19" s="1"/>
  <c r="AL481" i="19" s="1"/>
  <c r="AL482" i="19" s="1"/>
  <c r="AL483" i="19" s="1"/>
  <c r="AL484" i="19" s="1"/>
  <c r="AL485" i="19" s="1"/>
  <c r="AL486" i="19" s="1"/>
  <c r="AL487" i="19" s="1"/>
  <c r="AL488" i="19" s="1"/>
  <c r="AL489" i="19" s="1"/>
  <c r="AL490" i="19" s="1"/>
  <c r="AL491" i="19" s="1"/>
  <c r="AL492" i="19" s="1"/>
  <c r="AL493" i="19" s="1"/>
  <c r="AL494" i="19" s="1"/>
  <c r="AL495" i="19" s="1"/>
  <c r="AL496" i="19" s="1"/>
  <c r="AL497" i="19" s="1"/>
  <c r="AL498" i="19" s="1"/>
  <c r="AL499" i="19" s="1"/>
  <c r="AL500" i="19" s="1"/>
  <c r="AL501" i="19" s="1"/>
  <c r="AL502" i="19" s="1"/>
  <c r="AL503" i="19" s="1"/>
  <c r="AL504" i="19" s="1"/>
  <c r="AL505" i="19" s="1"/>
  <c r="AL506" i="19" s="1"/>
  <c r="AL507" i="19" s="1"/>
  <c r="AL508" i="19" s="1"/>
  <c r="AL509" i="19" s="1"/>
  <c r="AL510" i="19" s="1"/>
  <c r="AL511" i="19" s="1"/>
  <c r="AL512" i="19" s="1"/>
  <c r="AL513" i="19" s="1"/>
  <c r="AL514" i="19" s="1"/>
  <c r="AL515" i="19" s="1"/>
  <c r="AL516" i="19" s="1"/>
  <c r="AL517" i="19" s="1"/>
  <c r="AL518" i="19" s="1"/>
  <c r="AL519" i="19" s="1"/>
  <c r="AL520" i="19" s="1"/>
  <c r="AL521" i="19" s="1"/>
  <c r="AL522" i="19" s="1"/>
  <c r="AL523" i="19" s="1"/>
  <c r="AL524" i="19" s="1"/>
  <c r="AL525" i="19" s="1"/>
  <c r="AL526" i="19" s="1"/>
  <c r="AL527" i="19" s="1"/>
  <c r="AM427" i="19"/>
  <c r="AM428" i="19" s="1"/>
  <c r="AM429" i="19" s="1"/>
  <c r="AM430" i="19" s="1"/>
  <c r="AM431" i="19" s="1"/>
  <c r="AM432" i="19" s="1"/>
  <c r="AM433" i="19" s="1"/>
  <c r="AM434" i="19" s="1"/>
  <c r="AM435" i="19" s="1"/>
  <c r="AM436" i="19" s="1"/>
  <c r="AM437" i="19" s="1"/>
  <c r="AM438" i="19" s="1"/>
  <c r="AM439" i="19" s="1"/>
  <c r="AM440" i="19" s="1"/>
  <c r="AM441" i="19" s="1"/>
  <c r="AM442" i="19" s="1"/>
  <c r="AM443" i="19" s="1"/>
  <c r="AM444" i="19" s="1"/>
  <c r="AM445" i="19" s="1"/>
  <c r="AM446" i="19" s="1"/>
  <c r="AM447" i="19" s="1"/>
  <c r="AM448" i="19" s="1"/>
  <c r="AM449" i="19" s="1"/>
  <c r="AM450" i="19" s="1"/>
  <c r="AM451" i="19" s="1"/>
  <c r="AM452" i="19" s="1"/>
  <c r="AM453" i="19" s="1"/>
  <c r="AM454" i="19" s="1"/>
  <c r="AM455" i="19" s="1"/>
  <c r="AM456" i="19" s="1"/>
  <c r="AM457" i="19" s="1"/>
  <c r="AM458" i="19" s="1"/>
  <c r="AM459" i="19" s="1"/>
  <c r="AM460" i="19" s="1"/>
  <c r="AM461" i="19" s="1"/>
  <c r="AM462" i="19" s="1"/>
  <c r="AM463" i="19" s="1"/>
  <c r="AM464" i="19" s="1"/>
  <c r="AM465" i="19" s="1"/>
  <c r="AM466" i="19" s="1"/>
  <c r="AM467" i="19" s="1"/>
  <c r="AM468" i="19" s="1"/>
  <c r="AM469" i="19" s="1"/>
  <c r="AM470" i="19" s="1"/>
  <c r="AM471" i="19" s="1"/>
  <c r="AM472" i="19" s="1"/>
  <c r="AM473" i="19" s="1"/>
  <c r="AM474" i="19" s="1"/>
  <c r="AM475" i="19" s="1"/>
  <c r="AM476" i="19" s="1"/>
  <c r="AM477" i="19" s="1"/>
  <c r="AM478" i="19" s="1"/>
  <c r="AM479" i="19" s="1"/>
  <c r="AM480" i="19" s="1"/>
  <c r="AM481" i="19" s="1"/>
  <c r="AM482" i="19" s="1"/>
  <c r="AM483" i="19" s="1"/>
  <c r="AM484" i="19" s="1"/>
  <c r="AM485" i="19" s="1"/>
  <c r="AM486" i="19" s="1"/>
  <c r="AM487" i="19" s="1"/>
  <c r="AM488" i="19" s="1"/>
  <c r="AM489" i="19" s="1"/>
  <c r="AM490" i="19" s="1"/>
  <c r="AM491" i="19" s="1"/>
  <c r="AM492" i="19" s="1"/>
  <c r="AM493" i="19" s="1"/>
  <c r="AM494" i="19" s="1"/>
  <c r="AM495" i="19" s="1"/>
  <c r="AM496" i="19" s="1"/>
  <c r="AM497" i="19" s="1"/>
  <c r="AM498" i="19" s="1"/>
  <c r="AM499" i="19" s="1"/>
  <c r="AM500" i="19" s="1"/>
  <c r="AM501" i="19" s="1"/>
  <c r="AM502" i="19" s="1"/>
  <c r="AM503" i="19" s="1"/>
  <c r="AM504" i="19" s="1"/>
  <c r="AM505" i="19" s="1"/>
  <c r="AM506" i="19" s="1"/>
  <c r="AM507" i="19" s="1"/>
  <c r="AM508" i="19" s="1"/>
  <c r="AM509" i="19" s="1"/>
  <c r="AM510" i="19" s="1"/>
  <c r="AM511" i="19" s="1"/>
  <c r="AM512" i="19" s="1"/>
  <c r="AM513" i="19" s="1"/>
  <c r="AM514" i="19" s="1"/>
  <c r="AM515" i="19" s="1"/>
  <c r="AM516" i="19" s="1"/>
  <c r="AM517" i="19" s="1"/>
  <c r="AM518" i="19" s="1"/>
  <c r="AM519" i="19" s="1"/>
  <c r="AM520" i="19" s="1"/>
  <c r="AM521" i="19" s="1"/>
  <c r="AM522" i="19" s="1"/>
  <c r="AM523" i="19" s="1"/>
  <c r="AM524" i="19" s="1"/>
  <c r="AM525" i="19" s="1"/>
  <c r="AM526" i="19" s="1"/>
  <c r="AM527" i="19" s="1"/>
  <c r="AG218" i="19"/>
  <c r="AG219" i="19" s="1"/>
  <c r="AG220" i="19" s="1"/>
  <c r="AG221" i="19" s="1"/>
  <c r="AG222" i="19" s="1"/>
  <c r="AG223" i="19" s="1"/>
  <c r="AG224" i="19" s="1"/>
  <c r="AG225" i="19" s="1"/>
  <c r="AG226" i="19" s="1"/>
  <c r="AG227" i="19" s="1"/>
  <c r="AG228" i="19" s="1"/>
  <c r="AG229" i="19" s="1"/>
  <c r="AG230" i="19" s="1"/>
  <c r="AG231" i="19" s="1"/>
  <c r="AG232" i="19" s="1"/>
  <c r="AG233" i="19" s="1"/>
  <c r="AG234" i="19" s="1"/>
  <c r="AG235" i="19" s="1"/>
  <c r="AG236" i="19" s="1"/>
  <c r="AG237" i="19" s="1"/>
  <c r="AG238" i="19" s="1"/>
  <c r="AG239" i="19" s="1"/>
  <c r="AG240" i="19" s="1"/>
  <c r="AG241" i="19" s="1"/>
  <c r="AG242" i="19" s="1"/>
  <c r="AG243" i="19" s="1"/>
  <c r="AG244" i="19" s="1"/>
  <c r="AG245" i="19" s="1"/>
  <c r="AG246" i="19" s="1"/>
  <c r="AG247" i="19" s="1"/>
  <c r="AG248" i="19" s="1"/>
  <c r="AG249" i="19" s="1"/>
  <c r="AG250" i="19" s="1"/>
  <c r="AG251" i="19" s="1"/>
  <c r="AG252" i="19" s="1"/>
  <c r="AG253" i="19" s="1"/>
  <c r="AG254" i="19" s="1"/>
  <c r="AG255" i="19" s="1"/>
  <c r="AG256" i="19" s="1"/>
  <c r="AG257" i="19" s="1"/>
  <c r="AG258" i="19" s="1"/>
  <c r="AG259" i="19" s="1"/>
  <c r="AG260" i="19" s="1"/>
  <c r="AG261" i="19" s="1"/>
  <c r="AG262" i="19" s="1"/>
  <c r="AG263" i="19" s="1"/>
  <c r="AG264" i="19" s="1"/>
  <c r="AG265" i="19" s="1"/>
  <c r="AG266" i="19" s="1"/>
  <c r="AG267" i="19" s="1"/>
  <c r="AG268" i="19" s="1"/>
  <c r="AG269" i="19" s="1"/>
  <c r="AG270" i="19" s="1"/>
  <c r="AG271" i="19" s="1"/>
  <c r="AG272" i="19" s="1"/>
  <c r="AG273" i="19" s="1"/>
  <c r="AG274" i="19" s="1"/>
  <c r="AG275" i="19" s="1"/>
  <c r="AG276" i="19" s="1"/>
  <c r="AG277" i="19" s="1"/>
  <c r="AG278" i="19" s="1"/>
  <c r="AG279" i="19" s="1"/>
  <c r="AG280" i="19" s="1"/>
  <c r="AG281" i="19" s="1"/>
  <c r="AG282" i="19" s="1"/>
  <c r="AG283" i="19" s="1"/>
  <c r="AG284" i="19" s="1"/>
  <c r="AG285" i="19" s="1"/>
  <c r="AG286" i="19" s="1"/>
  <c r="AG287" i="19" s="1"/>
  <c r="AG288" i="19" s="1"/>
  <c r="AG289" i="19" s="1"/>
  <c r="AG290" i="19" s="1"/>
  <c r="AG291" i="19" s="1"/>
  <c r="AG292" i="19" s="1"/>
  <c r="AG293" i="19" s="1"/>
  <c r="AG294" i="19" s="1"/>
  <c r="AG295" i="19" s="1"/>
  <c r="AG296" i="19" s="1"/>
  <c r="AG297" i="19" s="1"/>
  <c r="AG298" i="19" s="1"/>
  <c r="AG299" i="19" s="1"/>
  <c r="AG300" i="19" s="1"/>
  <c r="AG301" i="19" s="1"/>
  <c r="AG302" i="19" s="1"/>
  <c r="AG303" i="19" s="1"/>
  <c r="AG304" i="19" s="1"/>
  <c r="AG305" i="19" s="1"/>
  <c r="AG306" i="19" s="1"/>
  <c r="AG307" i="19" s="1"/>
  <c r="AG308" i="19" s="1"/>
  <c r="AG309" i="19" s="1"/>
  <c r="AG310" i="19" s="1"/>
  <c r="AG311" i="19" s="1"/>
  <c r="AG312" i="19" s="1"/>
  <c r="AG313" i="19" s="1"/>
  <c r="AG314" i="19" s="1"/>
  <c r="AG315" i="19" s="1"/>
  <c r="AG316" i="19" s="1"/>
  <c r="AG317" i="19" s="1"/>
  <c r="AG327" i="14"/>
  <c r="AG328" i="14" s="1"/>
  <c r="AG329" i="14" s="1"/>
  <c r="AG218" i="14"/>
  <c r="AG219" i="14" s="1"/>
  <c r="AG220" i="14" s="1"/>
  <c r="AG221" i="14" s="1"/>
  <c r="AG222" i="14" s="1"/>
  <c r="AG223" i="14" s="1"/>
  <c r="AG224" i="14" s="1"/>
  <c r="AG225" i="14" s="1"/>
  <c r="AG226" i="14" s="1"/>
  <c r="AG227" i="14" s="1"/>
  <c r="AG228" i="14" s="1"/>
  <c r="AG229" i="14" s="1"/>
  <c r="AG230" i="14" s="1"/>
  <c r="AG231" i="14" s="1"/>
  <c r="AG232" i="14" s="1"/>
  <c r="AG233" i="14" s="1"/>
  <c r="AG234" i="14" s="1"/>
  <c r="AG235" i="14" s="1"/>
  <c r="AG236" i="14" s="1"/>
  <c r="AG237" i="14" s="1"/>
  <c r="AG238" i="14" s="1"/>
  <c r="AG239" i="14" s="1"/>
  <c r="AG240" i="14" s="1"/>
  <c r="AG241" i="14" s="1"/>
  <c r="AG242" i="14" s="1"/>
  <c r="AG243" i="14" s="1"/>
  <c r="AG244" i="14" s="1"/>
  <c r="AG245" i="14" s="1"/>
  <c r="AG246" i="14" s="1"/>
  <c r="AG247" i="14" s="1"/>
  <c r="AG248" i="14" s="1"/>
  <c r="AG249" i="14" s="1"/>
  <c r="AG250" i="14" s="1"/>
  <c r="AG251" i="14" s="1"/>
  <c r="AG252" i="14" s="1"/>
  <c r="AG253" i="14" s="1"/>
  <c r="AG254" i="14" s="1"/>
  <c r="AG255" i="14" s="1"/>
  <c r="AG256" i="14" s="1"/>
  <c r="AG257" i="14" s="1"/>
  <c r="AG258" i="14" s="1"/>
  <c r="AG259" i="14" s="1"/>
  <c r="AG260" i="14" s="1"/>
  <c r="AG261" i="14" s="1"/>
  <c r="AG262" i="14" s="1"/>
  <c r="AG263" i="14" s="1"/>
  <c r="AG264" i="14" s="1"/>
  <c r="AG265" i="14" s="1"/>
  <c r="AG266" i="14" s="1"/>
  <c r="AG267" i="14" s="1"/>
  <c r="AG268" i="14" s="1"/>
  <c r="AG269" i="14" s="1"/>
  <c r="AG270" i="14" s="1"/>
  <c r="AG271" i="14" s="1"/>
  <c r="AG272" i="14" s="1"/>
  <c r="AG273" i="14" s="1"/>
  <c r="AG274" i="14" s="1"/>
  <c r="AG275" i="14" s="1"/>
  <c r="AG276" i="14" s="1"/>
  <c r="AG277" i="14" s="1"/>
  <c r="AG278" i="14" s="1"/>
  <c r="AG279" i="14" s="1"/>
  <c r="AG280" i="14" s="1"/>
  <c r="AG281" i="14" s="1"/>
  <c r="AG282" i="14" s="1"/>
  <c r="AG283" i="14" s="1"/>
  <c r="AG284" i="14" s="1"/>
  <c r="AG285" i="14" s="1"/>
  <c r="AG286" i="14" s="1"/>
  <c r="AG287" i="14" s="1"/>
  <c r="AG288" i="14" s="1"/>
  <c r="AG289" i="14" s="1"/>
  <c r="AG290" i="14" s="1"/>
  <c r="AG291" i="14" s="1"/>
  <c r="AG292" i="14" s="1"/>
  <c r="AG293" i="14" s="1"/>
  <c r="AG294" i="14" s="1"/>
  <c r="AG295" i="14" s="1"/>
  <c r="AG296" i="14" s="1"/>
  <c r="AG297" i="14" s="1"/>
  <c r="AG298" i="14" s="1"/>
  <c r="AG299" i="14" s="1"/>
  <c r="AG300" i="14" s="1"/>
  <c r="AG301" i="14" s="1"/>
  <c r="AG302" i="14" s="1"/>
  <c r="AG303" i="14" s="1"/>
  <c r="AG304" i="14" s="1"/>
  <c r="AG305" i="14" s="1"/>
  <c r="AG306" i="14" s="1"/>
  <c r="AG307" i="14" s="1"/>
  <c r="AG308" i="14" s="1"/>
  <c r="AG309" i="14" s="1"/>
  <c r="AG310" i="14" s="1"/>
  <c r="AG311" i="14" s="1"/>
  <c r="AG312" i="14" s="1"/>
  <c r="AG313" i="14" s="1"/>
  <c r="AG314" i="14" s="1"/>
  <c r="AG315" i="14" s="1"/>
  <c r="AG316" i="14" s="1"/>
  <c r="AG317" i="14" s="1"/>
  <c r="AG322" i="12"/>
  <c r="AG323" i="12" s="1"/>
  <c r="AG324" i="12" s="1"/>
  <c r="AG325" i="12" s="1"/>
  <c r="AG326" i="12" s="1"/>
  <c r="AG327" i="12" s="1"/>
  <c r="AG328" i="12" s="1"/>
  <c r="AG329" i="12" s="1"/>
  <c r="AG330" i="12" s="1"/>
  <c r="AG331" i="12" s="1"/>
  <c r="AG332" i="12" s="1"/>
  <c r="AG333" i="12" s="1"/>
  <c r="AG334" i="12" s="1"/>
  <c r="AG335" i="12" s="1"/>
  <c r="AG336" i="12" s="1"/>
  <c r="AG337" i="12" s="1"/>
  <c r="AG338" i="12" s="1"/>
  <c r="AG339" i="12" s="1"/>
  <c r="AG340" i="12" s="1"/>
  <c r="AG341" i="12" s="1"/>
  <c r="AG342" i="12" s="1"/>
  <c r="AG343" i="12" s="1"/>
  <c r="AG344" i="12" s="1"/>
  <c r="AG345" i="12" s="1"/>
  <c r="AG346" i="12" s="1"/>
  <c r="AG347" i="12" s="1"/>
  <c r="AG348" i="12" s="1"/>
  <c r="AG349" i="12" s="1"/>
  <c r="AG350" i="12" s="1"/>
  <c r="AG351" i="12" s="1"/>
  <c r="AG352" i="12" s="1"/>
  <c r="AG353" i="12" s="1"/>
  <c r="AG354" i="12" s="1"/>
  <c r="AG355" i="12" s="1"/>
  <c r="AG356" i="12" s="1"/>
  <c r="AG357" i="12" s="1"/>
  <c r="AG358" i="12" s="1"/>
  <c r="AG359" i="12" s="1"/>
  <c r="AG360" i="12" s="1"/>
  <c r="AG361" i="12" s="1"/>
  <c r="AG362" i="12" s="1"/>
  <c r="AG363" i="12" s="1"/>
  <c r="AG364" i="12" s="1"/>
  <c r="AG365" i="12" s="1"/>
  <c r="AG366" i="12" s="1"/>
  <c r="AG367" i="12" s="1"/>
  <c r="AG368" i="12" s="1"/>
  <c r="AG369" i="12" s="1"/>
  <c r="AG370" i="12" s="1"/>
  <c r="AG371" i="12" s="1"/>
  <c r="AG372" i="12" s="1"/>
  <c r="AG373" i="12" s="1"/>
  <c r="AG374" i="12" s="1"/>
  <c r="AG375" i="12" s="1"/>
  <c r="AG376" i="12" s="1"/>
  <c r="AG377" i="12" s="1"/>
  <c r="AG378" i="12" s="1"/>
  <c r="AG379" i="12" s="1"/>
  <c r="AG380" i="12" s="1"/>
  <c r="AG381" i="12" s="1"/>
  <c r="AG382" i="12" s="1"/>
  <c r="AG383" i="12" s="1"/>
  <c r="AG384" i="12" s="1"/>
  <c r="AG385" i="12" s="1"/>
  <c r="AG386" i="12" s="1"/>
  <c r="AG387" i="12" s="1"/>
  <c r="AG388" i="12" s="1"/>
  <c r="AG389" i="12" s="1"/>
  <c r="AG390" i="12" s="1"/>
  <c r="AG391" i="12" s="1"/>
  <c r="AG392" i="12" s="1"/>
  <c r="AG393" i="12" s="1"/>
  <c r="AG394" i="12" s="1"/>
  <c r="AG395" i="12" s="1"/>
  <c r="AG396" i="12" s="1"/>
  <c r="AG397" i="12" s="1"/>
  <c r="AG398" i="12" s="1"/>
  <c r="AG399" i="12" s="1"/>
  <c r="AG400" i="12" s="1"/>
  <c r="AG401" i="12" s="1"/>
  <c r="AG402" i="12" s="1"/>
  <c r="AG403" i="12" s="1"/>
  <c r="AG404" i="12" s="1"/>
  <c r="AG405" i="12" s="1"/>
  <c r="AG406" i="12" s="1"/>
  <c r="AG407" i="12" s="1"/>
  <c r="AG408" i="12" s="1"/>
  <c r="AG409" i="12" s="1"/>
  <c r="AG410" i="12" s="1"/>
  <c r="AG411" i="12" s="1"/>
  <c r="AG412" i="12" s="1"/>
  <c r="AG413" i="12" s="1"/>
  <c r="AG414" i="12" s="1"/>
  <c r="AG415" i="12" s="1"/>
  <c r="AG416" i="12" s="1"/>
  <c r="AG417" i="12" s="1"/>
  <c r="AG418" i="12" s="1"/>
  <c r="AG419" i="12" s="1"/>
  <c r="AG420" i="12" s="1"/>
  <c r="AG421" i="12" s="1"/>
  <c r="AG217" i="12"/>
  <c r="AG218" i="12" s="1"/>
  <c r="AG219" i="12" s="1"/>
  <c r="AG220" i="12" s="1"/>
  <c r="AG221" i="12" s="1"/>
  <c r="AG222" i="12" s="1"/>
  <c r="AG223" i="12" s="1"/>
  <c r="AG224" i="12" s="1"/>
  <c r="AG225" i="12" s="1"/>
  <c r="AG226" i="12" s="1"/>
  <c r="AG227" i="12" s="1"/>
  <c r="AG228" i="12" s="1"/>
  <c r="AG229" i="12" s="1"/>
  <c r="AG230" i="12" s="1"/>
  <c r="AG231" i="12" s="1"/>
  <c r="AG232" i="12" s="1"/>
  <c r="AG233" i="12" s="1"/>
  <c r="AG234" i="12" s="1"/>
  <c r="AG235" i="12" s="1"/>
  <c r="AG236" i="12" s="1"/>
  <c r="AG237" i="12" s="1"/>
  <c r="AG238" i="12" s="1"/>
  <c r="AG239" i="12" s="1"/>
  <c r="AG240" i="12" s="1"/>
  <c r="AG241" i="12" s="1"/>
  <c r="AG242" i="12" s="1"/>
  <c r="AG243" i="12" s="1"/>
  <c r="AG244" i="12" s="1"/>
  <c r="AG245" i="12" s="1"/>
  <c r="AG246" i="12" s="1"/>
  <c r="AG247" i="12" s="1"/>
  <c r="AG248" i="12" s="1"/>
  <c r="AG249" i="12" s="1"/>
  <c r="AG250" i="12" s="1"/>
  <c r="AG251" i="12" s="1"/>
  <c r="AG252" i="12" s="1"/>
  <c r="AG253" i="12" s="1"/>
  <c r="AG254" i="12" s="1"/>
  <c r="AG255" i="12" s="1"/>
  <c r="AG256" i="12" s="1"/>
  <c r="AG257" i="12" s="1"/>
  <c r="AG258" i="12" s="1"/>
  <c r="AG259" i="12" s="1"/>
  <c r="AG260" i="12" s="1"/>
  <c r="AG261" i="12" s="1"/>
  <c r="AG262" i="12" s="1"/>
  <c r="AG263" i="12" s="1"/>
  <c r="AG264" i="12" s="1"/>
  <c r="AG265" i="12" s="1"/>
  <c r="AG266" i="12" s="1"/>
  <c r="AG267" i="12" s="1"/>
  <c r="AG268" i="12" s="1"/>
  <c r="AG269" i="12" s="1"/>
  <c r="AG270" i="12" s="1"/>
  <c r="AG271" i="12" s="1"/>
  <c r="AG272" i="12" s="1"/>
  <c r="AG273" i="12" s="1"/>
  <c r="AG274" i="12" s="1"/>
  <c r="AG275" i="12" s="1"/>
  <c r="AG276" i="12" s="1"/>
  <c r="AG277" i="12" s="1"/>
  <c r="AG278" i="12" s="1"/>
  <c r="AG279" i="12" s="1"/>
  <c r="AG280" i="12" s="1"/>
  <c r="AG281" i="12" s="1"/>
  <c r="AG282" i="12" s="1"/>
  <c r="AG283" i="12" s="1"/>
  <c r="AG284" i="12" s="1"/>
  <c r="AG285" i="12" s="1"/>
  <c r="AG286" i="12" s="1"/>
  <c r="AG287" i="12" s="1"/>
  <c r="AG288" i="12" s="1"/>
  <c r="AG289" i="12" s="1"/>
  <c r="AG290" i="12" s="1"/>
  <c r="AG291" i="12" s="1"/>
  <c r="AG292" i="12" s="1"/>
  <c r="AG293" i="12" s="1"/>
  <c r="AG294" i="12" s="1"/>
  <c r="AG295" i="12" s="1"/>
  <c r="AG296" i="12" s="1"/>
  <c r="AG297" i="12" s="1"/>
  <c r="AG298" i="12" s="1"/>
  <c r="AG299" i="12" s="1"/>
  <c r="AG300" i="12" s="1"/>
  <c r="AG301" i="12" s="1"/>
  <c r="AG302" i="12" s="1"/>
  <c r="AG303" i="12" s="1"/>
  <c r="AG304" i="12" s="1"/>
  <c r="AG305" i="12" s="1"/>
  <c r="AG306" i="12" s="1"/>
  <c r="AG307" i="12" s="1"/>
  <c r="AG308" i="12" s="1"/>
  <c r="AG309" i="12" s="1"/>
  <c r="AG310" i="12" s="1"/>
  <c r="AG311" i="12" s="1"/>
  <c r="AG312" i="12" s="1"/>
  <c r="AG313" i="12" s="1"/>
  <c r="AG314" i="12" s="1"/>
  <c r="AG315" i="12" s="1"/>
  <c r="AG316" i="12" s="1"/>
  <c r="AH321" i="12"/>
  <c r="AH322" i="12" s="1"/>
  <c r="AH323" i="12" s="1"/>
  <c r="AH324" i="12" s="1"/>
  <c r="AH325" i="12" s="1"/>
  <c r="AH326" i="12" s="1"/>
  <c r="AH327" i="12" s="1"/>
  <c r="AH328" i="12" s="1"/>
  <c r="AH329" i="12" s="1"/>
  <c r="AH330" i="12" s="1"/>
  <c r="AH331" i="12" s="1"/>
  <c r="AH332" i="12" s="1"/>
  <c r="AH333" i="12" s="1"/>
  <c r="AH334" i="12" s="1"/>
  <c r="AH335" i="12" s="1"/>
  <c r="AH336" i="12" s="1"/>
  <c r="AH337" i="12" s="1"/>
  <c r="AH338" i="12" s="1"/>
  <c r="AH339" i="12" s="1"/>
  <c r="AH340" i="12" s="1"/>
  <c r="AH341" i="12" s="1"/>
  <c r="AH342" i="12" s="1"/>
  <c r="AH343" i="12" s="1"/>
  <c r="AH344" i="12" s="1"/>
  <c r="AH345" i="12" s="1"/>
  <c r="AH346" i="12" s="1"/>
  <c r="AH347" i="12" s="1"/>
  <c r="AH348" i="12" s="1"/>
  <c r="AH349" i="12" s="1"/>
  <c r="AH350" i="12" s="1"/>
  <c r="AH351" i="12" s="1"/>
  <c r="AH352" i="12" s="1"/>
  <c r="AH353" i="12" s="1"/>
  <c r="AH354" i="12" s="1"/>
  <c r="AH355" i="12" s="1"/>
  <c r="AH356" i="12" s="1"/>
  <c r="AH357" i="12" s="1"/>
  <c r="AH358" i="12" s="1"/>
  <c r="AH359" i="12" s="1"/>
  <c r="AH360" i="12" s="1"/>
  <c r="AH361" i="12" s="1"/>
  <c r="AH362" i="12" s="1"/>
  <c r="AH363" i="12" s="1"/>
  <c r="AH364" i="12" s="1"/>
  <c r="AH365" i="12" s="1"/>
  <c r="AH366" i="12" s="1"/>
  <c r="AH367" i="12" s="1"/>
  <c r="AH368" i="12" s="1"/>
  <c r="AH369" i="12" s="1"/>
  <c r="AH370" i="12" s="1"/>
  <c r="AH371" i="12" s="1"/>
  <c r="AH372" i="12" s="1"/>
  <c r="AH373" i="12" s="1"/>
  <c r="AH374" i="12" s="1"/>
  <c r="AH375" i="12" s="1"/>
  <c r="AH376" i="12" s="1"/>
  <c r="AH377" i="12" s="1"/>
  <c r="AH378" i="12" s="1"/>
  <c r="AH379" i="12" s="1"/>
  <c r="AH380" i="12" s="1"/>
  <c r="AH381" i="12" s="1"/>
  <c r="AH382" i="12" s="1"/>
  <c r="AH383" i="12" s="1"/>
  <c r="AH384" i="12" s="1"/>
  <c r="AH385" i="12" s="1"/>
  <c r="AH386" i="12" s="1"/>
  <c r="AH387" i="12" s="1"/>
  <c r="AH388" i="12" s="1"/>
  <c r="AH389" i="12" s="1"/>
  <c r="AH390" i="12" s="1"/>
  <c r="AH391" i="12" s="1"/>
  <c r="AH392" i="12" s="1"/>
  <c r="AH393" i="12" s="1"/>
  <c r="AH394" i="12" s="1"/>
  <c r="AH395" i="12" s="1"/>
  <c r="AH396" i="12" s="1"/>
  <c r="AH397" i="12" s="1"/>
  <c r="AH398" i="12" s="1"/>
  <c r="AH399" i="12" s="1"/>
  <c r="AH400" i="12" s="1"/>
  <c r="AH401" i="12" s="1"/>
  <c r="AH402" i="12" s="1"/>
  <c r="AH403" i="12" s="1"/>
  <c r="AH404" i="12" s="1"/>
  <c r="AH405" i="12" s="1"/>
  <c r="AH406" i="12" s="1"/>
  <c r="AH407" i="12" s="1"/>
  <c r="AH408" i="12" s="1"/>
  <c r="AH409" i="12" s="1"/>
  <c r="AH410" i="12" s="1"/>
  <c r="AH411" i="12" s="1"/>
  <c r="AH412" i="12" s="1"/>
  <c r="AH413" i="12" s="1"/>
  <c r="AH414" i="12" s="1"/>
  <c r="AH415" i="12" s="1"/>
  <c r="AH416" i="12" s="1"/>
  <c r="AH417" i="12" s="1"/>
  <c r="AH418" i="12" s="1"/>
  <c r="AH419" i="12" s="1"/>
  <c r="AH420" i="12" s="1"/>
  <c r="AH421" i="12" s="1"/>
  <c r="AG202" i="2"/>
  <c r="AG203" i="2" s="1"/>
  <c r="AG204" i="2" s="1"/>
  <c r="AG205" i="2" s="1"/>
  <c r="AG206" i="2" s="1"/>
  <c r="AG207" i="2" s="1"/>
  <c r="AG208" i="2" s="1"/>
  <c r="AG209" i="2" s="1"/>
  <c r="AG210" i="2" s="1"/>
  <c r="AG211" i="2" s="1"/>
  <c r="AG212" i="2" s="1"/>
  <c r="AG213" i="2" s="1"/>
  <c r="AG214" i="2" s="1"/>
  <c r="AG215" i="2" s="1"/>
  <c r="AG216" i="2" s="1"/>
  <c r="AG217" i="2" s="1"/>
  <c r="AG218" i="2" s="1"/>
  <c r="AG219" i="2" s="1"/>
  <c r="AG220" i="2" s="1"/>
  <c r="AG221" i="2" s="1"/>
  <c r="AG222" i="2" s="1"/>
  <c r="AG223" i="2" s="1"/>
  <c r="AG224" i="2" s="1"/>
  <c r="AG225" i="2" s="1"/>
  <c r="AG226" i="2" s="1"/>
  <c r="AG227" i="2" s="1"/>
  <c r="AG228" i="2" s="1"/>
  <c r="AG229" i="2" s="1"/>
  <c r="AG230" i="2" s="1"/>
  <c r="AG231" i="2" s="1"/>
  <c r="AG232" i="2" s="1"/>
  <c r="AG233" i="2" s="1"/>
  <c r="AG234" i="2" s="1"/>
  <c r="AG235" i="2" s="1"/>
  <c r="AG236" i="2" s="1"/>
  <c r="AG237" i="2" s="1"/>
  <c r="AG238" i="2" s="1"/>
  <c r="AG239" i="2" s="1"/>
  <c r="AG240" i="2" s="1"/>
  <c r="AG241" i="2" s="1"/>
  <c r="AG242" i="2" s="1"/>
  <c r="AG243" i="2" s="1"/>
  <c r="AG244" i="2" s="1"/>
  <c r="AG245" i="2" s="1"/>
  <c r="AG246" i="2" s="1"/>
  <c r="AG247" i="2" s="1"/>
  <c r="AG248" i="2" s="1"/>
  <c r="AG249" i="2" s="1"/>
  <c r="AG250" i="2" s="1"/>
  <c r="AG251" i="2" s="1"/>
  <c r="AG252" i="2" s="1"/>
  <c r="AG253" i="2" s="1"/>
  <c r="AG254" i="2" s="1"/>
  <c r="AG255" i="2" s="1"/>
  <c r="AG256" i="2" s="1"/>
  <c r="AG257" i="2" s="1"/>
  <c r="AG258" i="2" s="1"/>
  <c r="AG259" i="2" s="1"/>
  <c r="AG260" i="2" s="1"/>
  <c r="AG261" i="2" s="1"/>
  <c r="AG262" i="2" s="1"/>
  <c r="AG263" i="2" s="1"/>
  <c r="AG264" i="2" s="1"/>
  <c r="AG265" i="2" s="1"/>
  <c r="AG266" i="2" s="1"/>
  <c r="AG267" i="2" s="1"/>
  <c r="AG268" i="2" s="1"/>
  <c r="AG269" i="2" s="1"/>
  <c r="AG270" i="2" s="1"/>
  <c r="AG271" i="2" s="1"/>
  <c r="AG272" i="2" s="1"/>
  <c r="AG273" i="2" s="1"/>
  <c r="AG274" i="2" s="1"/>
  <c r="AG275" i="2" s="1"/>
  <c r="AG276" i="2" s="1"/>
  <c r="AG277" i="2" s="1"/>
  <c r="AG278" i="2" s="1"/>
  <c r="AG279" i="2" s="1"/>
  <c r="AG280" i="2" s="1"/>
  <c r="AG281" i="2" s="1"/>
  <c r="AG282" i="2" s="1"/>
  <c r="AG283" i="2" s="1"/>
  <c r="AG284" i="2" s="1"/>
  <c r="AG285" i="2" s="1"/>
  <c r="AG286" i="2" s="1"/>
  <c r="AG287" i="2" s="1"/>
  <c r="AG288" i="2" s="1"/>
  <c r="AG289" i="2" s="1"/>
  <c r="AG290" i="2" s="1"/>
  <c r="AG291" i="2" s="1"/>
  <c r="AG292" i="2" s="1"/>
  <c r="AG293" i="2" s="1"/>
  <c r="AG294" i="2" s="1"/>
  <c r="AG295" i="2" s="1"/>
  <c r="AG296" i="2" s="1"/>
  <c r="AG297" i="2" s="1"/>
  <c r="AG298" i="2" s="1"/>
  <c r="AG299" i="2" s="1"/>
  <c r="AG300" i="2" s="1"/>
  <c r="AG301" i="2" s="1"/>
  <c r="AH322" i="22"/>
  <c r="AH323" i="22" s="1"/>
  <c r="AH324" i="22" s="1"/>
  <c r="AH325" i="22" s="1"/>
  <c r="AH326" i="22" s="1"/>
  <c r="AH327" i="22" s="1"/>
  <c r="AH328" i="22" s="1"/>
  <c r="AH329" i="22" s="1"/>
  <c r="AH330" i="22" s="1"/>
  <c r="AH331" i="22" s="1"/>
  <c r="AH332" i="22" s="1"/>
  <c r="AH333" i="22" s="1"/>
  <c r="AH334" i="22" s="1"/>
  <c r="AH335" i="22" s="1"/>
  <c r="AH336" i="22" s="1"/>
  <c r="AH337" i="22" s="1"/>
  <c r="AH338" i="22" s="1"/>
  <c r="AH339" i="22" s="1"/>
  <c r="AH340" i="22" s="1"/>
  <c r="AH341" i="22" s="1"/>
  <c r="AH342" i="22" s="1"/>
  <c r="AH343" i="22" s="1"/>
  <c r="AH344" i="22" s="1"/>
  <c r="AH345" i="22" s="1"/>
  <c r="AH346" i="22" s="1"/>
  <c r="AH347" i="22" s="1"/>
  <c r="AH348" i="22" s="1"/>
  <c r="AH349" i="22" s="1"/>
  <c r="AH350" i="22" s="1"/>
  <c r="AH351" i="22" s="1"/>
  <c r="AH352" i="22" s="1"/>
  <c r="AH353" i="22" s="1"/>
  <c r="AH354" i="22" s="1"/>
  <c r="AH355" i="22" s="1"/>
  <c r="AH356" i="22" s="1"/>
  <c r="AH357" i="22" s="1"/>
  <c r="AH358" i="22" s="1"/>
  <c r="AH359" i="22" s="1"/>
  <c r="AH360" i="22" s="1"/>
  <c r="AH361" i="22" s="1"/>
  <c r="AH362" i="22" s="1"/>
  <c r="AH363" i="22" s="1"/>
  <c r="AH364" i="22" s="1"/>
  <c r="AH365" i="22" s="1"/>
  <c r="AH366" i="22" s="1"/>
  <c r="AH367" i="22" s="1"/>
  <c r="AH368" i="22" s="1"/>
  <c r="AH369" i="22" s="1"/>
  <c r="AH370" i="22" s="1"/>
  <c r="AH371" i="22" s="1"/>
  <c r="AH372" i="22" s="1"/>
  <c r="AH373" i="22" s="1"/>
  <c r="AH374" i="22" s="1"/>
  <c r="AH375" i="22" s="1"/>
  <c r="AH376" i="22" s="1"/>
  <c r="AH377" i="22" s="1"/>
  <c r="AH378" i="22" s="1"/>
  <c r="AH379" i="22" s="1"/>
  <c r="AH380" i="22" s="1"/>
  <c r="AH381" i="22" s="1"/>
  <c r="AH382" i="22" s="1"/>
  <c r="AH383" i="22" s="1"/>
  <c r="AH384" i="22" s="1"/>
  <c r="AH385" i="22" s="1"/>
  <c r="AH386" i="22" s="1"/>
  <c r="AH387" i="22" s="1"/>
  <c r="AH388" i="22" s="1"/>
  <c r="AH389" i="22" s="1"/>
  <c r="AH390" i="22" s="1"/>
  <c r="AH391" i="22" s="1"/>
  <c r="AH392" i="22" s="1"/>
  <c r="AH393" i="22" s="1"/>
  <c r="AH394" i="22" s="1"/>
  <c r="AH395" i="22" s="1"/>
  <c r="AH396" i="22" s="1"/>
  <c r="AH397" i="22" s="1"/>
  <c r="AH398" i="22" s="1"/>
  <c r="AH399" i="22" s="1"/>
  <c r="AH400" i="22" s="1"/>
  <c r="AH401" i="22" s="1"/>
  <c r="AH402" i="22" s="1"/>
  <c r="AH403" i="22" s="1"/>
  <c r="AH404" i="22" s="1"/>
  <c r="AH405" i="22" s="1"/>
  <c r="AH406" i="22" s="1"/>
  <c r="AH407" i="22" s="1"/>
  <c r="AH408" i="22" s="1"/>
  <c r="AH409" i="22" s="1"/>
  <c r="AH410" i="22" s="1"/>
  <c r="AH411" i="22" s="1"/>
  <c r="AH412" i="22" s="1"/>
  <c r="AH413" i="22" s="1"/>
  <c r="AH414" i="22" s="1"/>
  <c r="AH415" i="22" s="1"/>
  <c r="AH416" i="22" s="1"/>
  <c r="AH417" i="22" s="1"/>
  <c r="AH418" i="22" s="1"/>
  <c r="AH419" i="22" s="1"/>
  <c r="AH420" i="22" s="1"/>
  <c r="AH421" i="22" s="1"/>
  <c r="AH422" i="22" s="1"/>
  <c r="AH532" i="19"/>
  <c r="AH533" i="19" s="1"/>
  <c r="AH534" i="19" s="1"/>
  <c r="AH535" i="19" s="1"/>
  <c r="AH536" i="19" s="1"/>
  <c r="AH537" i="19" s="1"/>
  <c r="AH538" i="19" s="1"/>
  <c r="AH539" i="19" s="1"/>
  <c r="AH540" i="19" s="1"/>
  <c r="AH541" i="19" s="1"/>
  <c r="AH542" i="19" s="1"/>
  <c r="AH543" i="19" s="1"/>
  <c r="AH544" i="19" s="1"/>
  <c r="AH545" i="19" s="1"/>
  <c r="AH546" i="19" s="1"/>
  <c r="AH547" i="19" s="1"/>
  <c r="AH548" i="19" s="1"/>
  <c r="AH549" i="19" s="1"/>
  <c r="AH550" i="19" s="1"/>
  <c r="AH551" i="19" s="1"/>
  <c r="AH552" i="19" s="1"/>
  <c r="AH553" i="19" s="1"/>
  <c r="AH554" i="19" s="1"/>
  <c r="AH555" i="19" s="1"/>
  <c r="AH556" i="19" s="1"/>
  <c r="AH557" i="19" s="1"/>
  <c r="AH558" i="19" s="1"/>
  <c r="AH559" i="19" s="1"/>
  <c r="AH560" i="19" s="1"/>
  <c r="AH561" i="19" s="1"/>
  <c r="AH562" i="19" s="1"/>
  <c r="AH563" i="19" s="1"/>
  <c r="AH564" i="19" s="1"/>
  <c r="AH565" i="19" s="1"/>
  <c r="AH566" i="19" s="1"/>
  <c r="AH567" i="19" s="1"/>
  <c r="AH568" i="19" s="1"/>
  <c r="AH569" i="19" s="1"/>
  <c r="AH570" i="19" s="1"/>
  <c r="AH571" i="19" s="1"/>
  <c r="AH572" i="19" s="1"/>
  <c r="AH573" i="19" s="1"/>
  <c r="AH574" i="19" s="1"/>
  <c r="AH575" i="19" s="1"/>
  <c r="AH576" i="19" s="1"/>
  <c r="AH577" i="19" s="1"/>
  <c r="AH578" i="19" s="1"/>
  <c r="AH579" i="19" s="1"/>
  <c r="AH580" i="19" s="1"/>
  <c r="AH581" i="19" s="1"/>
  <c r="AH582" i="19" s="1"/>
  <c r="AH583" i="19" s="1"/>
  <c r="AH584" i="19" s="1"/>
  <c r="AH585" i="19" s="1"/>
  <c r="AH586" i="19" s="1"/>
  <c r="AH587" i="19" s="1"/>
  <c r="AH588" i="19" s="1"/>
  <c r="AH589" i="19" s="1"/>
  <c r="AH590" i="19" s="1"/>
  <c r="AH591" i="19" s="1"/>
  <c r="AH592" i="19" s="1"/>
  <c r="AH593" i="19" s="1"/>
  <c r="AH594" i="19" s="1"/>
  <c r="AH595" i="19" s="1"/>
  <c r="AH596" i="19" s="1"/>
  <c r="AH597" i="19" s="1"/>
  <c r="AH598" i="19" s="1"/>
  <c r="AH599" i="19" s="1"/>
  <c r="AH600" i="19" s="1"/>
  <c r="AH601" i="19" s="1"/>
  <c r="AH602" i="19" s="1"/>
  <c r="AH603" i="19" s="1"/>
  <c r="AH604" i="19" s="1"/>
  <c r="AH605" i="19" s="1"/>
  <c r="AH606" i="19" s="1"/>
  <c r="AH607" i="19" s="1"/>
  <c r="AH608" i="19" s="1"/>
  <c r="AH609" i="19" s="1"/>
  <c r="AH610" i="19" s="1"/>
  <c r="AH611" i="19" s="1"/>
  <c r="AH612" i="19" s="1"/>
  <c r="AH613" i="19" s="1"/>
  <c r="AH614" i="19" s="1"/>
  <c r="AH615" i="19" s="1"/>
  <c r="AH616" i="19" s="1"/>
  <c r="AH617" i="19" s="1"/>
  <c r="AH618" i="19" s="1"/>
  <c r="AH619" i="19" s="1"/>
  <c r="AH620" i="19" s="1"/>
  <c r="AH621" i="19" s="1"/>
  <c r="AH622" i="19" s="1"/>
  <c r="AH623" i="19" s="1"/>
  <c r="AH624" i="19" s="1"/>
  <c r="AH625" i="19" s="1"/>
  <c r="AH626" i="19" s="1"/>
  <c r="AH627" i="19" s="1"/>
  <c r="AH628" i="19" s="1"/>
  <c r="AH629" i="19" s="1"/>
  <c r="AH630" i="19" s="1"/>
  <c r="AH631" i="19" s="1"/>
  <c r="AH632" i="19" s="1"/>
  <c r="AH322" i="19"/>
  <c r="AH323" i="19" s="1"/>
  <c r="AH324" i="19" s="1"/>
  <c r="AH325" i="19" s="1"/>
  <c r="AH326" i="19" s="1"/>
  <c r="AH327" i="19" s="1"/>
  <c r="AH328" i="19" s="1"/>
  <c r="AH329" i="19" s="1"/>
  <c r="AH330" i="19" s="1"/>
  <c r="AH331" i="19" s="1"/>
  <c r="AH332" i="19" s="1"/>
  <c r="AH333" i="19" s="1"/>
  <c r="AH334" i="19" s="1"/>
  <c r="AH335" i="19" s="1"/>
  <c r="AH336" i="19" s="1"/>
  <c r="AH337" i="19" s="1"/>
  <c r="AH338" i="19" s="1"/>
  <c r="AH339" i="19" s="1"/>
  <c r="AH340" i="19" s="1"/>
  <c r="AH341" i="19" s="1"/>
  <c r="AH342" i="19" s="1"/>
  <c r="AH343" i="19" s="1"/>
  <c r="AH344" i="19" s="1"/>
  <c r="AH345" i="19" s="1"/>
  <c r="AH346" i="19" s="1"/>
  <c r="AH347" i="19" s="1"/>
  <c r="AH348" i="19" s="1"/>
  <c r="AH349" i="19" s="1"/>
  <c r="AH350" i="19" s="1"/>
  <c r="AH351" i="19" s="1"/>
  <c r="AH352" i="19" s="1"/>
  <c r="AH353" i="19" s="1"/>
  <c r="AH354" i="19" s="1"/>
  <c r="AH355" i="19" s="1"/>
  <c r="AH356" i="19" s="1"/>
  <c r="AH357" i="19" s="1"/>
  <c r="AH358" i="19" s="1"/>
  <c r="AH359" i="19" s="1"/>
  <c r="AH360" i="19" s="1"/>
  <c r="AH361" i="19" s="1"/>
  <c r="AH362" i="19" s="1"/>
  <c r="AH363" i="19" s="1"/>
  <c r="AH364" i="19" s="1"/>
  <c r="AH365" i="19" s="1"/>
  <c r="AH366" i="19" s="1"/>
  <c r="AH367" i="19" s="1"/>
  <c r="AH368" i="19" s="1"/>
  <c r="AH369" i="19" s="1"/>
  <c r="AH370" i="19" s="1"/>
  <c r="AH371" i="19" s="1"/>
  <c r="AH372" i="19" s="1"/>
  <c r="AH373" i="19" s="1"/>
  <c r="AH374" i="19" s="1"/>
  <c r="AH375" i="19" s="1"/>
  <c r="AH376" i="19" s="1"/>
  <c r="AH377" i="19" s="1"/>
  <c r="AH378" i="19" s="1"/>
  <c r="AH379" i="19" s="1"/>
  <c r="AH380" i="19" s="1"/>
  <c r="AH381" i="19" s="1"/>
  <c r="AH382" i="19" s="1"/>
  <c r="AH383" i="19" s="1"/>
  <c r="AH384" i="19" s="1"/>
  <c r="AH385" i="19" s="1"/>
  <c r="AH386" i="19" s="1"/>
  <c r="AH387" i="19" s="1"/>
  <c r="AH388" i="19" s="1"/>
  <c r="AH389" i="19" s="1"/>
  <c r="AH390" i="19" s="1"/>
  <c r="AH391" i="19" s="1"/>
  <c r="AH392" i="19" s="1"/>
  <c r="AH393" i="19" s="1"/>
  <c r="AH394" i="19" s="1"/>
  <c r="AH395" i="19" s="1"/>
  <c r="AH396" i="19" s="1"/>
  <c r="AH397" i="19" s="1"/>
  <c r="AH398" i="19" s="1"/>
  <c r="AH399" i="19" s="1"/>
  <c r="AH400" i="19" s="1"/>
  <c r="AH401" i="19" s="1"/>
  <c r="AH402" i="19" s="1"/>
  <c r="AH403" i="19" s="1"/>
  <c r="AH404" i="19" s="1"/>
  <c r="AH405" i="19" s="1"/>
  <c r="AH406" i="19" s="1"/>
  <c r="AH407" i="19" s="1"/>
  <c r="AH408" i="19" s="1"/>
  <c r="AH409" i="19" s="1"/>
  <c r="AH410" i="19" s="1"/>
  <c r="AH411" i="19" s="1"/>
  <c r="AH412" i="19" s="1"/>
  <c r="AH413" i="19" s="1"/>
  <c r="AH414" i="19" s="1"/>
  <c r="AH415" i="19" s="1"/>
  <c r="AH416" i="19" s="1"/>
  <c r="AH417" i="19" s="1"/>
  <c r="AH418" i="19" s="1"/>
  <c r="AH419" i="19" s="1"/>
  <c r="AH420" i="19" s="1"/>
  <c r="AH421" i="19" s="1"/>
  <c r="AH422" i="19" s="1"/>
  <c r="AH217" i="19"/>
  <c r="AH326" i="14"/>
  <c r="AH327" i="14" s="1"/>
  <c r="AH328" i="14" s="1"/>
  <c r="AH329" i="14" s="1"/>
  <c r="AH330" i="14" s="1"/>
  <c r="AH331" i="14" s="1"/>
  <c r="AH332" i="14" s="1"/>
  <c r="AH333" i="14" s="1"/>
  <c r="AH334" i="14" s="1"/>
  <c r="AH335" i="14" s="1"/>
  <c r="AH336" i="14" s="1"/>
  <c r="AH337" i="14" s="1"/>
  <c r="AH338" i="14" s="1"/>
  <c r="AH339" i="14" s="1"/>
  <c r="AH340" i="14" s="1"/>
  <c r="AH341" i="14" s="1"/>
  <c r="AH342" i="14" s="1"/>
  <c r="AH343" i="14" s="1"/>
  <c r="AH344" i="14" s="1"/>
  <c r="AH345" i="14" s="1"/>
  <c r="AH346" i="14" s="1"/>
  <c r="AH347" i="14" s="1"/>
  <c r="AH348" i="14" s="1"/>
  <c r="AH349" i="14" s="1"/>
  <c r="AH350" i="14" s="1"/>
  <c r="AH351" i="14" s="1"/>
  <c r="AH352" i="14" s="1"/>
  <c r="AH353" i="14" s="1"/>
  <c r="AH354" i="14" s="1"/>
  <c r="AH355" i="14" s="1"/>
  <c r="AH356" i="14" s="1"/>
  <c r="AH357" i="14" s="1"/>
  <c r="AH358" i="14" s="1"/>
  <c r="AH359" i="14" s="1"/>
  <c r="AH360" i="14" s="1"/>
  <c r="AH361" i="14" s="1"/>
  <c r="AH362" i="14" s="1"/>
  <c r="AH363" i="14" s="1"/>
  <c r="AH364" i="14" s="1"/>
  <c r="AH365" i="14" s="1"/>
  <c r="AH366" i="14" s="1"/>
  <c r="AH367" i="14" s="1"/>
  <c r="AH368" i="14" s="1"/>
  <c r="AH369" i="14" s="1"/>
  <c r="AH370" i="14" s="1"/>
  <c r="AH371" i="14" s="1"/>
  <c r="AH372" i="14" s="1"/>
  <c r="AH373" i="14" s="1"/>
  <c r="AH374" i="14" s="1"/>
  <c r="AH375" i="14" s="1"/>
  <c r="AH376" i="14" s="1"/>
  <c r="AH377" i="14" s="1"/>
  <c r="AH378" i="14" s="1"/>
  <c r="AH379" i="14" s="1"/>
  <c r="AH380" i="14" s="1"/>
  <c r="AH381" i="14" s="1"/>
  <c r="AH382" i="14" s="1"/>
  <c r="AH383" i="14" s="1"/>
  <c r="AH384" i="14" s="1"/>
  <c r="AH385" i="14" s="1"/>
  <c r="AH386" i="14" s="1"/>
  <c r="AH387" i="14" s="1"/>
  <c r="AH388" i="14" s="1"/>
  <c r="AH389" i="14" s="1"/>
  <c r="AH390" i="14" s="1"/>
  <c r="AH391" i="14" s="1"/>
  <c r="AH392" i="14" s="1"/>
  <c r="AH393" i="14" s="1"/>
  <c r="AH394" i="14" s="1"/>
  <c r="AH395" i="14" s="1"/>
  <c r="AH396" i="14" s="1"/>
  <c r="AH397" i="14" s="1"/>
  <c r="AH398" i="14" s="1"/>
  <c r="AH399" i="14" s="1"/>
  <c r="AH400" i="14" s="1"/>
  <c r="AH401" i="14" s="1"/>
  <c r="AH402" i="14" s="1"/>
  <c r="AH403" i="14" s="1"/>
  <c r="AH404" i="14" s="1"/>
  <c r="AH405" i="14" s="1"/>
  <c r="AH406" i="14" s="1"/>
  <c r="AH407" i="14" s="1"/>
  <c r="AH408" i="14" s="1"/>
  <c r="AH409" i="14" s="1"/>
  <c r="AH410" i="14" s="1"/>
  <c r="AH411" i="14" s="1"/>
  <c r="AH412" i="14" s="1"/>
  <c r="AH413" i="14" s="1"/>
  <c r="AH414" i="14" s="1"/>
  <c r="AH415" i="14" s="1"/>
  <c r="AH416" i="14" s="1"/>
  <c r="AH417" i="14" s="1"/>
  <c r="AH418" i="14" s="1"/>
  <c r="AH419" i="14" s="1"/>
  <c r="AH420" i="14" s="1"/>
  <c r="AH421" i="14" s="1"/>
  <c r="AH422" i="14" s="1"/>
  <c r="AH423" i="14" s="1"/>
  <c r="AH424" i="14" s="1"/>
  <c r="AH425" i="14" s="1"/>
  <c r="AH426" i="14" s="1"/>
  <c r="C27" i="2"/>
  <c r="C25" i="2"/>
  <c r="AK637" i="22"/>
  <c r="AK638" i="22" s="1"/>
  <c r="AK532" i="22"/>
  <c r="AD532" i="22" s="1"/>
  <c r="AA638" i="22"/>
  <c r="AA639" i="22" s="1"/>
  <c r="AA640" i="22" s="1"/>
  <c r="AM637" i="22"/>
  <c r="AM638" i="22" s="1"/>
  <c r="AM639" i="22" s="1"/>
  <c r="AM640" i="22" s="1"/>
  <c r="AM641" i="22" s="1"/>
  <c r="AM642" i="22" s="1"/>
  <c r="AM643" i="22" s="1"/>
  <c r="AM644" i="22" s="1"/>
  <c r="AM645" i="22" s="1"/>
  <c r="AM646" i="22" s="1"/>
  <c r="AM647" i="22" s="1"/>
  <c r="AM648" i="22" s="1"/>
  <c r="AM649" i="22" s="1"/>
  <c r="AM650" i="22" s="1"/>
  <c r="AM651" i="22" s="1"/>
  <c r="AM652" i="22" s="1"/>
  <c r="AM653" i="22" s="1"/>
  <c r="AM654" i="22" s="1"/>
  <c r="AM655" i="22" s="1"/>
  <c r="AM656" i="22" s="1"/>
  <c r="AM657" i="22" s="1"/>
  <c r="AM658" i="22" s="1"/>
  <c r="AM659" i="22" s="1"/>
  <c r="AM660" i="22" s="1"/>
  <c r="AM661" i="22" s="1"/>
  <c r="AM662" i="22" s="1"/>
  <c r="AM663" i="22" s="1"/>
  <c r="AM664" i="22" s="1"/>
  <c r="AM665" i="22" s="1"/>
  <c r="AM666" i="22" s="1"/>
  <c r="AM667" i="22" s="1"/>
  <c r="AM668" i="22" s="1"/>
  <c r="AM669" i="22" s="1"/>
  <c r="AM670" i="22" s="1"/>
  <c r="AM671" i="22" s="1"/>
  <c r="AM672" i="22" s="1"/>
  <c r="AM673" i="22" s="1"/>
  <c r="AM674" i="22" s="1"/>
  <c r="AM675" i="22" s="1"/>
  <c r="AM676" i="22" s="1"/>
  <c r="AM677" i="22" s="1"/>
  <c r="AM678" i="22" s="1"/>
  <c r="AM679" i="22" s="1"/>
  <c r="AM680" i="22" s="1"/>
  <c r="AM681" i="22" s="1"/>
  <c r="AM682" i="22" s="1"/>
  <c r="AM683" i="22" s="1"/>
  <c r="AM684" i="22" s="1"/>
  <c r="AM685" i="22" s="1"/>
  <c r="AM686" i="22" s="1"/>
  <c r="AM687" i="22" s="1"/>
  <c r="AM688" i="22" s="1"/>
  <c r="AM689" i="22" s="1"/>
  <c r="AM690" i="22" s="1"/>
  <c r="AM691" i="22" s="1"/>
  <c r="AM692" i="22" s="1"/>
  <c r="AM693" i="22" s="1"/>
  <c r="AM694" i="22" s="1"/>
  <c r="AM695" i="22" s="1"/>
  <c r="AM696" i="22" s="1"/>
  <c r="AM697" i="22" s="1"/>
  <c r="AM698" i="22" s="1"/>
  <c r="AM699" i="22" s="1"/>
  <c r="AM700" i="22" s="1"/>
  <c r="AM701" i="22" s="1"/>
  <c r="AM702" i="22" s="1"/>
  <c r="AM703" i="22" s="1"/>
  <c r="AM704" i="22" s="1"/>
  <c r="AM705" i="22" s="1"/>
  <c r="AM706" i="22" s="1"/>
  <c r="AM707" i="22" s="1"/>
  <c r="AM708" i="22" s="1"/>
  <c r="AM709" i="22" s="1"/>
  <c r="AM710" i="22" s="1"/>
  <c r="AM711" i="22" s="1"/>
  <c r="AM712" i="22" s="1"/>
  <c r="AM713" i="22" s="1"/>
  <c r="AM714" i="22" s="1"/>
  <c r="AM715" i="22" s="1"/>
  <c r="AM716" i="22" s="1"/>
  <c r="AM717" i="22" s="1"/>
  <c r="AM718" i="22" s="1"/>
  <c r="AM719" i="22" s="1"/>
  <c r="AM720" i="22" s="1"/>
  <c r="AM721" i="22" s="1"/>
  <c r="AM722" i="22" s="1"/>
  <c r="AM723" i="22" s="1"/>
  <c r="AM724" i="22" s="1"/>
  <c r="AM725" i="22" s="1"/>
  <c r="AM726" i="22" s="1"/>
  <c r="AM727" i="22" s="1"/>
  <c r="AM728" i="22" s="1"/>
  <c r="AM729" i="22" s="1"/>
  <c r="AM730" i="22" s="1"/>
  <c r="AM731" i="22" s="1"/>
  <c r="AM732" i="22" s="1"/>
  <c r="AM733" i="22" s="1"/>
  <c r="AM734" i="22" s="1"/>
  <c r="AM735" i="22" s="1"/>
  <c r="AM736" i="22" s="1"/>
  <c r="AM737" i="22" s="1"/>
  <c r="AL637" i="22"/>
  <c r="AH637" i="22"/>
  <c r="AH638" i="22" s="1"/>
  <c r="AH639" i="22" s="1"/>
  <c r="AH640" i="22" s="1"/>
  <c r="AH641" i="22" s="1"/>
  <c r="AH642" i="22" s="1"/>
  <c r="AH643" i="22" s="1"/>
  <c r="AH644" i="22" s="1"/>
  <c r="AH645" i="22" s="1"/>
  <c r="AH646" i="22" s="1"/>
  <c r="AH647" i="22" s="1"/>
  <c r="AH648" i="22" s="1"/>
  <c r="AH649" i="22" s="1"/>
  <c r="AH650" i="22" s="1"/>
  <c r="AH651" i="22" s="1"/>
  <c r="AH652" i="22" s="1"/>
  <c r="AH653" i="22" s="1"/>
  <c r="AH654" i="22" s="1"/>
  <c r="AH655" i="22" s="1"/>
  <c r="AH656" i="22" s="1"/>
  <c r="AH657" i="22" s="1"/>
  <c r="AH658" i="22" s="1"/>
  <c r="AH659" i="22" s="1"/>
  <c r="AH660" i="22" s="1"/>
  <c r="AH661" i="22" s="1"/>
  <c r="AH662" i="22" s="1"/>
  <c r="AH663" i="22" s="1"/>
  <c r="AH664" i="22" s="1"/>
  <c r="AH665" i="22" s="1"/>
  <c r="AH666" i="22" s="1"/>
  <c r="AH667" i="22" s="1"/>
  <c r="AH668" i="22" s="1"/>
  <c r="AH669" i="22" s="1"/>
  <c r="AH670" i="22" s="1"/>
  <c r="AH671" i="22" s="1"/>
  <c r="AH672" i="22" s="1"/>
  <c r="AH673" i="22" s="1"/>
  <c r="AH674" i="22" s="1"/>
  <c r="AH675" i="22" s="1"/>
  <c r="AH676" i="22" s="1"/>
  <c r="AH677" i="22" s="1"/>
  <c r="AH678" i="22" s="1"/>
  <c r="AH679" i="22" s="1"/>
  <c r="AH680" i="22" s="1"/>
  <c r="AH681" i="22" s="1"/>
  <c r="AH682" i="22" s="1"/>
  <c r="AH683" i="22" s="1"/>
  <c r="AH684" i="22" s="1"/>
  <c r="AH685" i="22" s="1"/>
  <c r="AH686" i="22" s="1"/>
  <c r="AH687" i="22" s="1"/>
  <c r="AH688" i="22" s="1"/>
  <c r="AH689" i="22" s="1"/>
  <c r="AH690" i="22" s="1"/>
  <c r="AH691" i="22" s="1"/>
  <c r="AH692" i="22" s="1"/>
  <c r="AH693" i="22" s="1"/>
  <c r="AH694" i="22" s="1"/>
  <c r="AH695" i="22" s="1"/>
  <c r="AH696" i="22" s="1"/>
  <c r="AH697" i="22" s="1"/>
  <c r="AH698" i="22" s="1"/>
  <c r="AH699" i="22" s="1"/>
  <c r="AH700" i="22" s="1"/>
  <c r="AH701" i="22" s="1"/>
  <c r="AH702" i="22" s="1"/>
  <c r="AH703" i="22" s="1"/>
  <c r="AH704" i="22" s="1"/>
  <c r="AH705" i="22" s="1"/>
  <c r="AH706" i="22" s="1"/>
  <c r="AH707" i="22" s="1"/>
  <c r="AH708" i="22" s="1"/>
  <c r="AH709" i="22" s="1"/>
  <c r="AH710" i="22" s="1"/>
  <c r="AH711" i="22" s="1"/>
  <c r="AH712" i="22" s="1"/>
  <c r="AH713" i="22" s="1"/>
  <c r="AH714" i="22" s="1"/>
  <c r="AH715" i="22" s="1"/>
  <c r="AH716" i="22" s="1"/>
  <c r="AH717" i="22" s="1"/>
  <c r="AH718" i="22" s="1"/>
  <c r="AH719" i="22" s="1"/>
  <c r="AH720" i="22" s="1"/>
  <c r="AH721" i="22" s="1"/>
  <c r="AH722" i="22" s="1"/>
  <c r="AH723" i="22" s="1"/>
  <c r="AH724" i="22" s="1"/>
  <c r="AH725" i="22" s="1"/>
  <c r="AH726" i="22" s="1"/>
  <c r="AH727" i="22" s="1"/>
  <c r="AH728" i="22" s="1"/>
  <c r="AH729" i="22" s="1"/>
  <c r="AH730" i="22" s="1"/>
  <c r="AH731" i="22" s="1"/>
  <c r="AH732" i="22" s="1"/>
  <c r="AH733" i="22" s="1"/>
  <c r="AH734" i="22" s="1"/>
  <c r="AH735" i="22" s="1"/>
  <c r="AH736" i="22" s="1"/>
  <c r="AH737" i="22" s="1"/>
  <c r="AA533" i="22"/>
  <c r="AB533" i="22" s="1"/>
  <c r="AL532" i="22"/>
  <c r="AA428" i="22"/>
  <c r="AA429" i="22" s="1"/>
  <c r="AB429" i="22" s="1"/>
  <c r="AC429" i="22" s="1"/>
  <c r="AA323" i="22"/>
  <c r="AL322" i="22"/>
  <c r="AK322" i="22"/>
  <c r="AA218" i="22"/>
  <c r="AB218" i="22" s="1"/>
  <c r="AL217" i="22"/>
  <c r="AL218" i="22" s="1"/>
  <c r="AL219" i="22" s="1"/>
  <c r="AL220" i="22" s="1"/>
  <c r="AL221" i="22" s="1"/>
  <c r="AK217" i="22"/>
  <c r="AH217" i="22"/>
  <c r="AH218" i="22" s="1"/>
  <c r="AH219" i="22" s="1"/>
  <c r="AH220" i="22" s="1"/>
  <c r="AH221" i="22" s="1"/>
  <c r="AH222" i="22" s="1"/>
  <c r="AH223" i="22" s="1"/>
  <c r="AH224" i="22" s="1"/>
  <c r="AH225" i="22" s="1"/>
  <c r="AH226" i="22" s="1"/>
  <c r="AH227" i="22" s="1"/>
  <c r="AH228" i="22" s="1"/>
  <c r="AH229" i="22" s="1"/>
  <c r="AH230" i="22" s="1"/>
  <c r="AH231" i="22" s="1"/>
  <c r="AH232" i="22" s="1"/>
  <c r="AH233" i="22" s="1"/>
  <c r="AH234" i="22" s="1"/>
  <c r="AH235" i="22" s="1"/>
  <c r="AH236" i="22" s="1"/>
  <c r="AH237" i="22" s="1"/>
  <c r="AH238" i="22" s="1"/>
  <c r="AH239" i="22" s="1"/>
  <c r="AH240" i="22" s="1"/>
  <c r="AH241" i="22" s="1"/>
  <c r="AH242" i="22" s="1"/>
  <c r="AH243" i="22" s="1"/>
  <c r="AH244" i="22" s="1"/>
  <c r="AH245" i="22" s="1"/>
  <c r="AH246" i="22" s="1"/>
  <c r="AH247" i="22" s="1"/>
  <c r="AH248" i="22" s="1"/>
  <c r="AH249" i="22" s="1"/>
  <c r="AH250" i="22" s="1"/>
  <c r="AH251" i="22" s="1"/>
  <c r="AH252" i="22" s="1"/>
  <c r="AH253" i="22" s="1"/>
  <c r="AH254" i="22" s="1"/>
  <c r="AH255" i="22" s="1"/>
  <c r="AH256" i="22" s="1"/>
  <c r="AH257" i="22" s="1"/>
  <c r="AH258" i="22" s="1"/>
  <c r="AH259" i="22" s="1"/>
  <c r="AH260" i="22" s="1"/>
  <c r="AH261" i="22" s="1"/>
  <c r="AH262" i="22" s="1"/>
  <c r="AH263" i="22" s="1"/>
  <c r="AH264" i="22" s="1"/>
  <c r="AH265" i="22" s="1"/>
  <c r="AH266" i="22" s="1"/>
  <c r="AH267" i="22" s="1"/>
  <c r="AH268" i="22" s="1"/>
  <c r="AH269" i="22" s="1"/>
  <c r="AH270" i="22" s="1"/>
  <c r="AH271" i="22" s="1"/>
  <c r="AH272" i="22" s="1"/>
  <c r="AH273" i="22" s="1"/>
  <c r="AH274" i="22" s="1"/>
  <c r="AH275" i="22" s="1"/>
  <c r="AH276" i="22" s="1"/>
  <c r="AH277" i="22" s="1"/>
  <c r="AH278" i="22" s="1"/>
  <c r="AH279" i="22" s="1"/>
  <c r="AH280" i="22" s="1"/>
  <c r="AH281" i="22" s="1"/>
  <c r="AH282" i="22" s="1"/>
  <c r="AH283" i="22" s="1"/>
  <c r="AH284" i="22" s="1"/>
  <c r="AH285" i="22" s="1"/>
  <c r="AH286" i="22" s="1"/>
  <c r="AH287" i="22" s="1"/>
  <c r="AH288" i="22" s="1"/>
  <c r="AH289" i="22" s="1"/>
  <c r="AH290" i="22" s="1"/>
  <c r="AH291" i="22" s="1"/>
  <c r="AH292" i="22" s="1"/>
  <c r="AH293" i="22" s="1"/>
  <c r="AH294" i="22" s="1"/>
  <c r="AH295" i="22" s="1"/>
  <c r="AH296" i="22" s="1"/>
  <c r="AH297" i="22" s="1"/>
  <c r="AH298" i="22" s="1"/>
  <c r="AH299" i="22" s="1"/>
  <c r="AH300" i="22" s="1"/>
  <c r="AH301" i="22" s="1"/>
  <c r="AH302" i="22" s="1"/>
  <c r="AH303" i="22" s="1"/>
  <c r="AH304" i="22" s="1"/>
  <c r="AH305" i="22" s="1"/>
  <c r="AH306" i="22" s="1"/>
  <c r="AH307" i="22" s="1"/>
  <c r="AH308" i="22" s="1"/>
  <c r="AH309" i="22" s="1"/>
  <c r="AH310" i="22" s="1"/>
  <c r="AH311" i="22" s="1"/>
  <c r="AH312" i="22" s="1"/>
  <c r="AH313" i="22" s="1"/>
  <c r="AH314" i="22" s="1"/>
  <c r="AH315" i="22" s="1"/>
  <c r="AH316" i="22" s="1"/>
  <c r="AH317" i="22" s="1"/>
  <c r="B109" i="22"/>
  <c r="C109" i="22" s="1"/>
  <c r="C37" i="22"/>
  <c r="C31" i="21"/>
  <c r="C33" i="21"/>
  <c r="C29" i="21"/>
  <c r="C25" i="20"/>
  <c r="C37" i="19"/>
  <c r="C29" i="14"/>
  <c r="C29" i="12"/>
  <c r="C33" i="14"/>
  <c r="C31" i="14"/>
  <c r="C31" i="12"/>
  <c r="C33" i="12"/>
  <c r="C43" i="19"/>
  <c r="C41" i="19"/>
  <c r="AL532" i="19"/>
  <c r="AL533" i="19" s="1"/>
  <c r="AL534" i="19" s="1"/>
  <c r="AL535" i="19" s="1"/>
  <c r="AL536" i="19" s="1"/>
  <c r="AL537" i="19" s="1"/>
  <c r="AL538" i="19" s="1"/>
  <c r="AL539" i="19" s="1"/>
  <c r="AL540" i="19" s="1"/>
  <c r="AL541" i="19" s="1"/>
  <c r="AL542" i="19" s="1"/>
  <c r="AL543" i="19" s="1"/>
  <c r="AL544" i="19" s="1"/>
  <c r="AL545" i="19" s="1"/>
  <c r="AL546" i="19" s="1"/>
  <c r="AL547" i="19" s="1"/>
  <c r="AL548" i="19" s="1"/>
  <c r="AL549" i="19" s="1"/>
  <c r="AL550" i="19" s="1"/>
  <c r="AL551" i="19" s="1"/>
  <c r="AL552" i="19" s="1"/>
  <c r="AL553" i="19" s="1"/>
  <c r="AL554" i="19" s="1"/>
  <c r="AL555" i="19" s="1"/>
  <c r="AL556" i="19" s="1"/>
  <c r="AL557" i="19" s="1"/>
  <c r="AL558" i="19" s="1"/>
  <c r="AL559" i="19" s="1"/>
  <c r="AL560" i="19" s="1"/>
  <c r="AL561" i="19" s="1"/>
  <c r="AL562" i="19" s="1"/>
  <c r="AL563" i="19" s="1"/>
  <c r="AL564" i="19" s="1"/>
  <c r="AL565" i="19" s="1"/>
  <c r="AL566" i="19" s="1"/>
  <c r="AL567" i="19" s="1"/>
  <c r="AL568" i="19" s="1"/>
  <c r="AL569" i="19" s="1"/>
  <c r="AL570" i="19" s="1"/>
  <c r="AL571" i="19" s="1"/>
  <c r="AL572" i="19" s="1"/>
  <c r="AL573" i="19" s="1"/>
  <c r="AL574" i="19" s="1"/>
  <c r="AL575" i="19" s="1"/>
  <c r="AL576" i="19" s="1"/>
  <c r="AL577" i="19" s="1"/>
  <c r="AL578" i="19" s="1"/>
  <c r="AL579" i="19" s="1"/>
  <c r="AL580" i="19" s="1"/>
  <c r="AL581" i="19" s="1"/>
  <c r="AL582" i="19" s="1"/>
  <c r="AL583" i="19" s="1"/>
  <c r="AL584" i="19" s="1"/>
  <c r="AL585" i="19" s="1"/>
  <c r="AL586" i="19" s="1"/>
  <c r="AL587" i="19" s="1"/>
  <c r="AL588" i="19" s="1"/>
  <c r="AL589" i="19" s="1"/>
  <c r="AL590" i="19" s="1"/>
  <c r="AL591" i="19" s="1"/>
  <c r="AL592" i="19" s="1"/>
  <c r="AL593" i="19" s="1"/>
  <c r="AL594" i="19" s="1"/>
  <c r="AL595" i="19" s="1"/>
  <c r="AL596" i="19" s="1"/>
  <c r="AL597" i="19" s="1"/>
  <c r="AL598" i="19" s="1"/>
  <c r="AL599" i="19" s="1"/>
  <c r="AL600" i="19" s="1"/>
  <c r="AL601" i="19" s="1"/>
  <c r="AL602" i="19" s="1"/>
  <c r="AL603" i="19" s="1"/>
  <c r="AL604" i="19" s="1"/>
  <c r="AL605" i="19" s="1"/>
  <c r="AL606" i="19" s="1"/>
  <c r="AL607" i="19" s="1"/>
  <c r="AL608" i="19" s="1"/>
  <c r="AL609" i="19" s="1"/>
  <c r="AL610" i="19" s="1"/>
  <c r="AL611" i="19" s="1"/>
  <c r="AL612" i="19" s="1"/>
  <c r="AL613" i="19" s="1"/>
  <c r="AL614" i="19" s="1"/>
  <c r="AL615" i="19" s="1"/>
  <c r="AL616" i="19" s="1"/>
  <c r="AL617" i="19" s="1"/>
  <c r="AL618" i="19" s="1"/>
  <c r="AL619" i="19" s="1"/>
  <c r="AL620" i="19" s="1"/>
  <c r="AL621" i="19" s="1"/>
  <c r="AL622" i="19" s="1"/>
  <c r="AL623" i="19" s="1"/>
  <c r="AL624" i="19" s="1"/>
  <c r="AL625" i="19" s="1"/>
  <c r="AL626" i="19" s="1"/>
  <c r="AL627" i="19" s="1"/>
  <c r="AL628" i="19" s="1"/>
  <c r="AL629" i="19" s="1"/>
  <c r="AL630" i="19" s="1"/>
  <c r="AL631" i="19" s="1"/>
  <c r="AL632" i="19" s="1"/>
  <c r="C39" i="19"/>
  <c r="AM326" i="14"/>
  <c r="AM327" i="14" s="1"/>
  <c r="AM328" i="14" s="1"/>
  <c r="AM329" i="14" s="1"/>
  <c r="AM330" i="14" s="1"/>
  <c r="AM331" i="14" s="1"/>
  <c r="AM332" i="14" s="1"/>
  <c r="AM333" i="14" s="1"/>
  <c r="AM334" i="14" s="1"/>
  <c r="AM335" i="14" s="1"/>
  <c r="AM336" i="14" s="1"/>
  <c r="AM337" i="14" s="1"/>
  <c r="AM338" i="14" s="1"/>
  <c r="AM339" i="14" s="1"/>
  <c r="AM340" i="14" s="1"/>
  <c r="AM341" i="14" s="1"/>
  <c r="AM342" i="14" s="1"/>
  <c r="AM343" i="14" s="1"/>
  <c r="AM344" i="14" s="1"/>
  <c r="AM345" i="14" s="1"/>
  <c r="AM346" i="14" s="1"/>
  <c r="AM347" i="14" s="1"/>
  <c r="AM348" i="14" s="1"/>
  <c r="AM349" i="14" s="1"/>
  <c r="AM350" i="14" s="1"/>
  <c r="AM351" i="14" s="1"/>
  <c r="AM352" i="14" s="1"/>
  <c r="AM353" i="14" s="1"/>
  <c r="AM354" i="14" s="1"/>
  <c r="AM355" i="14" s="1"/>
  <c r="AM356" i="14" s="1"/>
  <c r="AM357" i="14" s="1"/>
  <c r="AM358" i="14" s="1"/>
  <c r="AM359" i="14" s="1"/>
  <c r="AM360" i="14" s="1"/>
  <c r="AM361" i="14" s="1"/>
  <c r="AM362" i="14" s="1"/>
  <c r="AM363" i="14" s="1"/>
  <c r="AM364" i="14" s="1"/>
  <c r="AM365" i="14" s="1"/>
  <c r="AM366" i="14" s="1"/>
  <c r="AM367" i="14" s="1"/>
  <c r="AM368" i="14" s="1"/>
  <c r="AM369" i="14" s="1"/>
  <c r="AM370" i="14" s="1"/>
  <c r="AM371" i="14" s="1"/>
  <c r="AM372" i="14" s="1"/>
  <c r="AM373" i="14" s="1"/>
  <c r="AM374" i="14" s="1"/>
  <c r="AM375" i="14" s="1"/>
  <c r="AM376" i="14" s="1"/>
  <c r="AM377" i="14" s="1"/>
  <c r="AM378" i="14" s="1"/>
  <c r="AM379" i="14" s="1"/>
  <c r="AM380" i="14" s="1"/>
  <c r="AM381" i="14" s="1"/>
  <c r="AM382" i="14" s="1"/>
  <c r="AM383" i="14" s="1"/>
  <c r="AM384" i="14" s="1"/>
  <c r="AM385" i="14" s="1"/>
  <c r="AM386" i="14" s="1"/>
  <c r="AM387" i="14" s="1"/>
  <c r="AM388" i="14" s="1"/>
  <c r="AM389" i="14" s="1"/>
  <c r="AM390" i="14" s="1"/>
  <c r="AM391" i="14" s="1"/>
  <c r="AM392" i="14" s="1"/>
  <c r="AM393" i="14" s="1"/>
  <c r="AM394" i="14" s="1"/>
  <c r="AM395" i="14" s="1"/>
  <c r="AM396" i="14" s="1"/>
  <c r="AM397" i="14" s="1"/>
  <c r="AM398" i="14" s="1"/>
  <c r="AM399" i="14" s="1"/>
  <c r="AM400" i="14" s="1"/>
  <c r="AM401" i="14" s="1"/>
  <c r="AM402" i="14" s="1"/>
  <c r="AM403" i="14" s="1"/>
  <c r="AM404" i="14" s="1"/>
  <c r="AM405" i="14" s="1"/>
  <c r="AM406" i="14" s="1"/>
  <c r="AM407" i="14" s="1"/>
  <c r="AM408" i="14" s="1"/>
  <c r="AM409" i="14" s="1"/>
  <c r="AM410" i="14" s="1"/>
  <c r="AM411" i="14" s="1"/>
  <c r="AM412" i="14" s="1"/>
  <c r="AM413" i="14" s="1"/>
  <c r="AM414" i="14" s="1"/>
  <c r="AM415" i="14" s="1"/>
  <c r="AM416" i="14" s="1"/>
  <c r="AM417" i="14" s="1"/>
  <c r="AM418" i="14" s="1"/>
  <c r="AM419" i="14" s="1"/>
  <c r="AM420" i="14" s="1"/>
  <c r="AM421" i="14" s="1"/>
  <c r="AM422" i="14" s="1"/>
  <c r="AM423" i="14" s="1"/>
  <c r="AM424" i="14" s="1"/>
  <c r="AM425" i="14" s="1"/>
  <c r="AM426" i="14" s="1"/>
  <c r="AC432" i="14"/>
  <c r="AK326" i="14"/>
  <c r="AC326" i="14" s="1"/>
  <c r="AM217" i="14"/>
  <c r="AM218" i="14" s="1"/>
  <c r="AM219" i="14" s="1"/>
  <c r="AM220" i="14" s="1"/>
  <c r="AM221" i="14" s="1"/>
  <c r="AM222" i="14" s="1"/>
  <c r="AM223" i="14" s="1"/>
  <c r="AM224" i="14" s="1"/>
  <c r="AM225" i="14" s="1"/>
  <c r="AM226" i="14" s="1"/>
  <c r="AM227" i="14" s="1"/>
  <c r="AM228" i="14" s="1"/>
  <c r="AM229" i="14" s="1"/>
  <c r="AM230" i="14" s="1"/>
  <c r="AM231" i="14" s="1"/>
  <c r="AM232" i="14" s="1"/>
  <c r="AM233" i="14" s="1"/>
  <c r="AM234" i="14" s="1"/>
  <c r="AM235" i="14" s="1"/>
  <c r="AM236" i="14" s="1"/>
  <c r="AM237" i="14" s="1"/>
  <c r="AM238" i="14" s="1"/>
  <c r="AM239" i="14" s="1"/>
  <c r="AM240" i="14" s="1"/>
  <c r="AM241" i="14" s="1"/>
  <c r="AM242" i="14" s="1"/>
  <c r="AM243" i="14" s="1"/>
  <c r="AM244" i="14" s="1"/>
  <c r="AM245" i="14" s="1"/>
  <c r="AM246" i="14" s="1"/>
  <c r="AM247" i="14" s="1"/>
  <c r="AM248" i="14" s="1"/>
  <c r="AM249" i="14" s="1"/>
  <c r="AM250" i="14" s="1"/>
  <c r="AM251" i="14" s="1"/>
  <c r="AM252" i="14" s="1"/>
  <c r="AM253" i="14" s="1"/>
  <c r="AM254" i="14" s="1"/>
  <c r="AM255" i="14" s="1"/>
  <c r="AM256" i="14" s="1"/>
  <c r="AM257" i="14" s="1"/>
  <c r="AM258" i="14" s="1"/>
  <c r="AM259" i="14" s="1"/>
  <c r="AM260" i="14" s="1"/>
  <c r="AM261" i="14" s="1"/>
  <c r="AM262" i="14" s="1"/>
  <c r="AM263" i="14" s="1"/>
  <c r="AM264" i="14" s="1"/>
  <c r="AM265" i="14" s="1"/>
  <c r="AM266" i="14" s="1"/>
  <c r="AM267" i="14" s="1"/>
  <c r="AM268" i="14" s="1"/>
  <c r="AM269" i="14" s="1"/>
  <c r="AM270" i="14" s="1"/>
  <c r="AM271" i="14" s="1"/>
  <c r="AM272" i="14" s="1"/>
  <c r="AM273" i="14" s="1"/>
  <c r="AM274" i="14" s="1"/>
  <c r="AM275" i="14" s="1"/>
  <c r="AM276" i="14" s="1"/>
  <c r="AM277" i="14" s="1"/>
  <c r="AM278" i="14" s="1"/>
  <c r="AM279" i="14" s="1"/>
  <c r="AM280" i="14" s="1"/>
  <c r="AM281" i="14" s="1"/>
  <c r="AM282" i="14" s="1"/>
  <c r="AM283" i="14" s="1"/>
  <c r="AM284" i="14" s="1"/>
  <c r="AM285" i="14" s="1"/>
  <c r="AM286" i="14" s="1"/>
  <c r="AM287" i="14" s="1"/>
  <c r="AM288" i="14" s="1"/>
  <c r="AM289" i="14" s="1"/>
  <c r="AM290" i="14" s="1"/>
  <c r="AM291" i="14" s="1"/>
  <c r="AM292" i="14" s="1"/>
  <c r="AM293" i="14" s="1"/>
  <c r="AM294" i="14" s="1"/>
  <c r="AM295" i="14" s="1"/>
  <c r="AM296" i="14" s="1"/>
  <c r="AM297" i="14" s="1"/>
  <c r="AM298" i="14" s="1"/>
  <c r="AM299" i="14" s="1"/>
  <c r="AM300" i="14" s="1"/>
  <c r="AM301" i="14" s="1"/>
  <c r="AM302" i="14" s="1"/>
  <c r="AM303" i="14" s="1"/>
  <c r="AM304" i="14" s="1"/>
  <c r="AM305" i="14" s="1"/>
  <c r="AM306" i="14" s="1"/>
  <c r="AM307" i="14" s="1"/>
  <c r="AM308" i="14" s="1"/>
  <c r="AM309" i="14" s="1"/>
  <c r="AM310" i="14" s="1"/>
  <c r="AM311" i="14" s="1"/>
  <c r="AM312" i="14" s="1"/>
  <c r="AM313" i="14" s="1"/>
  <c r="AM314" i="14" s="1"/>
  <c r="AM315" i="14" s="1"/>
  <c r="AM316" i="14" s="1"/>
  <c r="AM317" i="14" s="1"/>
  <c r="AK217" i="14"/>
  <c r="AC217" i="14" s="1"/>
  <c r="AK310" i="21"/>
  <c r="AC310" i="21" s="1"/>
  <c r="AL310" i="21"/>
  <c r="AM311" i="21"/>
  <c r="AM312" i="21" s="1"/>
  <c r="AM313" i="21" s="1"/>
  <c r="AM314" i="21" s="1"/>
  <c r="AM315" i="21" s="1"/>
  <c r="AM316" i="21" s="1"/>
  <c r="AM317" i="21" s="1"/>
  <c r="AM318" i="21" s="1"/>
  <c r="AM319" i="21" s="1"/>
  <c r="AM320" i="21" s="1"/>
  <c r="AM321" i="21" s="1"/>
  <c r="AM322" i="21" s="1"/>
  <c r="AM323" i="21" s="1"/>
  <c r="AM324" i="21" s="1"/>
  <c r="AM325" i="21" s="1"/>
  <c r="AM326" i="21" s="1"/>
  <c r="AM327" i="21" s="1"/>
  <c r="AM328" i="21" s="1"/>
  <c r="AM329" i="21" s="1"/>
  <c r="AM330" i="21" s="1"/>
  <c r="AM331" i="21" s="1"/>
  <c r="AM332" i="21" s="1"/>
  <c r="AM333" i="21" s="1"/>
  <c r="AM334" i="21" s="1"/>
  <c r="AM335" i="21" s="1"/>
  <c r="AM336" i="21" s="1"/>
  <c r="AM337" i="21" s="1"/>
  <c r="AM338" i="21" s="1"/>
  <c r="AM339" i="21" s="1"/>
  <c r="AM340" i="21" s="1"/>
  <c r="AM341" i="21" s="1"/>
  <c r="AM342" i="21" s="1"/>
  <c r="AM343" i="21" s="1"/>
  <c r="AM344" i="21" s="1"/>
  <c r="AM345" i="21" s="1"/>
  <c r="AM346" i="21" s="1"/>
  <c r="AM347" i="21" s="1"/>
  <c r="AM348" i="21" s="1"/>
  <c r="AM349" i="21" s="1"/>
  <c r="AM350" i="21" s="1"/>
  <c r="AM351" i="21" s="1"/>
  <c r="AM352" i="21" s="1"/>
  <c r="AM353" i="21" s="1"/>
  <c r="AM354" i="21" s="1"/>
  <c r="AM355" i="21" s="1"/>
  <c r="AM356" i="21" s="1"/>
  <c r="AM357" i="21" s="1"/>
  <c r="AM358" i="21" s="1"/>
  <c r="AM359" i="21" s="1"/>
  <c r="AM360" i="21" s="1"/>
  <c r="AM361" i="21" s="1"/>
  <c r="AM362" i="21" s="1"/>
  <c r="AM363" i="21" s="1"/>
  <c r="AM364" i="21" s="1"/>
  <c r="AM365" i="21" s="1"/>
  <c r="AM366" i="21" s="1"/>
  <c r="AM367" i="21" s="1"/>
  <c r="AM368" i="21" s="1"/>
  <c r="AM369" i="21" s="1"/>
  <c r="AM370" i="21" s="1"/>
  <c r="AM371" i="21" s="1"/>
  <c r="AM372" i="21" s="1"/>
  <c r="AM373" i="21" s="1"/>
  <c r="AM374" i="21" s="1"/>
  <c r="AM375" i="21" s="1"/>
  <c r="AM376" i="21" s="1"/>
  <c r="AM377" i="21" s="1"/>
  <c r="AM378" i="21" s="1"/>
  <c r="AM379" i="21" s="1"/>
  <c r="AM380" i="21" s="1"/>
  <c r="AM381" i="21" s="1"/>
  <c r="AM382" i="21" s="1"/>
  <c r="AM383" i="21" s="1"/>
  <c r="AM384" i="21" s="1"/>
  <c r="AM385" i="21" s="1"/>
  <c r="AM386" i="21" s="1"/>
  <c r="AM387" i="21" s="1"/>
  <c r="AM388" i="21" s="1"/>
  <c r="AM389" i="21" s="1"/>
  <c r="AM390" i="21" s="1"/>
  <c r="AM391" i="21" s="1"/>
  <c r="AM392" i="21" s="1"/>
  <c r="AM393" i="21" s="1"/>
  <c r="AM394" i="21" s="1"/>
  <c r="AM395" i="21" s="1"/>
  <c r="AM396" i="21" s="1"/>
  <c r="AM397" i="21" s="1"/>
  <c r="AM398" i="21" s="1"/>
  <c r="AM399" i="21" s="1"/>
  <c r="AM400" i="21" s="1"/>
  <c r="AM401" i="21" s="1"/>
  <c r="AM402" i="21" s="1"/>
  <c r="AM403" i="21" s="1"/>
  <c r="AM404" i="21" s="1"/>
  <c r="AM405" i="21" s="1"/>
  <c r="AM406" i="21" s="1"/>
  <c r="AM407" i="21" s="1"/>
  <c r="AM408" i="21" s="1"/>
  <c r="AM409" i="21" s="1"/>
  <c r="AM410" i="21" s="1"/>
  <c r="AA311" i="21"/>
  <c r="AB311" i="21" s="1"/>
  <c r="AL205" i="21"/>
  <c r="AK205" i="21"/>
  <c r="AC205" i="21" s="1"/>
  <c r="AM206" i="21"/>
  <c r="AM207" i="21" s="1"/>
  <c r="AM208" i="21" s="1"/>
  <c r="AM209" i="21" s="1"/>
  <c r="AM210" i="21" s="1"/>
  <c r="AM211" i="21" s="1"/>
  <c r="AM212" i="21" s="1"/>
  <c r="AM213" i="21" s="1"/>
  <c r="AM214" i="21" s="1"/>
  <c r="AM215" i="21" s="1"/>
  <c r="AM216" i="21" s="1"/>
  <c r="AM217" i="21" s="1"/>
  <c r="AM218" i="21" s="1"/>
  <c r="AM219" i="21" s="1"/>
  <c r="AM220" i="21" s="1"/>
  <c r="AM221" i="21" s="1"/>
  <c r="AM222" i="21" s="1"/>
  <c r="AM223" i="21" s="1"/>
  <c r="AM224" i="21" s="1"/>
  <c r="AM225" i="21" s="1"/>
  <c r="AM226" i="21" s="1"/>
  <c r="AM227" i="21" s="1"/>
  <c r="AM228" i="21" s="1"/>
  <c r="AM229" i="21" s="1"/>
  <c r="AM230" i="21" s="1"/>
  <c r="AM231" i="21" s="1"/>
  <c r="AM232" i="21" s="1"/>
  <c r="AM233" i="21" s="1"/>
  <c r="AM234" i="21" s="1"/>
  <c r="AM235" i="21" s="1"/>
  <c r="AM236" i="21" s="1"/>
  <c r="AM237" i="21" s="1"/>
  <c r="AM238" i="21" s="1"/>
  <c r="AM239" i="21" s="1"/>
  <c r="AM240" i="21" s="1"/>
  <c r="AM241" i="21" s="1"/>
  <c r="AM242" i="21" s="1"/>
  <c r="AM243" i="21" s="1"/>
  <c r="AM244" i="21" s="1"/>
  <c r="AM245" i="21" s="1"/>
  <c r="AM246" i="21" s="1"/>
  <c r="AM247" i="21" s="1"/>
  <c r="AM248" i="21" s="1"/>
  <c r="AM249" i="21" s="1"/>
  <c r="AM250" i="21" s="1"/>
  <c r="AM251" i="21" s="1"/>
  <c r="AM252" i="21" s="1"/>
  <c r="AM253" i="21" s="1"/>
  <c r="AM254" i="21" s="1"/>
  <c r="AM255" i="21" s="1"/>
  <c r="AM256" i="21" s="1"/>
  <c r="AM257" i="21" s="1"/>
  <c r="AM258" i="21" s="1"/>
  <c r="AM259" i="21" s="1"/>
  <c r="AM260" i="21" s="1"/>
  <c r="AM261" i="21" s="1"/>
  <c r="AM262" i="21" s="1"/>
  <c r="AM263" i="21" s="1"/>
  <c r="AM264" i="21" s="1"/>
  <c r="AM265" i="21" s="1"/>
  <c r="AM266" i="21" s="1"/>
  <c r="AM267" i="21" s="1"/>
  <c r="AM268" i="21" s="1"/>
  <c r="AM269" i="21" s="1"/>
  <c r="AM270" i="21" s="1"/>
  <c r="AM271" i="21" s="1"/>
  <c r="AM272" i="21" s="1"/>
  <c r="AM273" i="21" s="1"/>
  <c r="AM274" i="21" s="1"/>
  <c r="AM275" i="21" s="1"/>
  <c r="AM276" i="21" s="1"/>
  <c r="AM277" i="21" s="1"/>
  <c r="AM278" i="21" s="1"/>
  <c r="AM279" i="21" s="1"/>
  <c r="AM280" i="21" s="1"/>
  <c r="AM281" i="21" s="1"/>
  <c r="AM282" i="21" s="1"/>
  <c r="AM283" i="21" s="1"/>
  <c r="AM284" i="21" s="1"/>
  <c r="AM285" i="21" s="1"/>
  <c r="AM286" i="21" s="1"/>
  <c r="AM287" i="21" s="1"/>
  <c r="AM288" i="21" s="1"/>
  <c r="AM289" i="21" s="1"/>
  <c r="AM290" i="21" s="1"/>
  <c r="AM291" i="21" s="1"/>
  <c r="AM292" i="21" s="1"/>
  <c r="AM293" i="21" s="1"/>
  <c r="AM294" i="21" s="1"/>
  <c r="AM295" i="21" s="1"/>
  <c r="AM296" i="21" s="1"/>
  <c r="AM297" i="21" s="1"/>
  <c r="AM298" i="21" s="1"/>
  <c r="AM299" i="21" s="1"/>
  <c r="AM300" i="21" s="1"/>
  <c r="AM301" i="21" s="1"/>
  <c r="AM302" i="21" s="1"/>
  <c r="AM303" i="21" s="1"/>
  <c r="AM304" i="21" s="1"/>
  <c r="AM305" i="21" s="1"/>
  <c r="AA206" i="21"/>
  <c r="B92" i="21"/>
  <c r="B93" i="21" s="1"/>
  <c r="AK321" i="12"/>
  <c r="AK216" i="12"/>
  <c r="AC216" i="12" s="1"/>
  <c r="AL190" i="20"/>
  <c r="AK190" i="20"/>
  <c r="AD190" i="20" s="1"/>
  <c r="E86" i="20" s="1"/>
  <c r="AM191" i="20"/>
  <c r="AM192" i="20" s="1"/>
  <c r="AM193" i="20" s="1"/>
  <c r="AM194" i="20" s="1"/>
  <c r="AM195" i="20" s="1"/>
  <c r="AM196" i="20" s="1"/>
  <c r="AM197" i="20" s="1"/>
  <c r="AM198" i="20" s="1"/>
  <c r="AM199" i="20" s="1"/>
  <c r="AM200" i="20" s="1"/>
  <c r="AM201" i="20" s="1"/>
  <c r="AM202" i="20" s="1"/>
  <c r="AM203" i="20" s="1"/>
  <c r="AM204" i="20" s="1"/>
  <c r="AM205" i="20" s="1"/>
  <c r="AM206" i="20" s="1"/>
  <c r="AM207" i="20" s="1"/>
  <c r="AM208" i="20" s="1"/>
  <c r="AM209" i="20" s="1"/>
  <c r="AM210" i="20" s="1"/>
  <c r="AM211" i="20" s="1"/>
  <c r="AM212" i="20" s="1"/>
  <c r="AM213" i="20" s="1"/>
  <c r="AM214" i="20" s="1"/>
  <c r="AM215" i="20" s="1"/>
  <c r="AM216" i="20" s="1"/>
  <c r="AM217" i="20" s="1"/>
  <c r="AM218" i="20" s="1"/>
  <c r="AM219" i="20" s="1"/>
  <c r="AM220" i="20" s="1"/>
  <c r="AM221" i="20" s="1"/>
  <c r="AM222" i="20" s="1"/>
  <c r="AM223" i="20" s="1"/>
  <c r="AM224" i="20" s="1"/>
  <c r="AM225" i="20" s="1"/>
  <c r="AM226" i="20" s="1"/>
  <c r="AM227" i="20" s="1"/>
  <c r="AM228" i="20" s="1"/>
  <c r="AM229" i="20" s="1"/>
  <c r="AM230" i="20" s="1"/>
  <c r="AM231" i="20" s="1"/>
  <c r="AM232" i="20" s="1"/>
  <c r="AM233" i="20" s="1"/>
  <c r="AM234" i="20" s="1"/>
  <c r="AM235" i="20" s="1"/>
  <c r="AM236" i="20" s="1"/>
  <c r="AM237" i="20" s="1"/>
  <c r="AM238" i="20" s="1"/>
  <c r="AM239" i="20" s="1"/>
  <c r="AM240" i="20" s="1"/>
  <c r="AM241" i="20" s="1"/>
  <c r="AM242" i="20" s="1"/>
  <c r="AM243" i="20" s="1"/>
  <c r="AM244" i="20" s="1"/>
  <c r="AM245" i="20" s="1"/>
  <c r="AM246" i="20" s="1"/>
  <c r="AM247" i="20" s="1"/>
  <c r="AM248" i="20" s="1"/>
  <c r="AM249" i="20" s="1"/>
  <c r="AM250" i="20" s="1"/>
  <c r="AM251" i="20" s="1"/>
  <c r="AM252" i="20" s="1"/>
  <c r="AM253" i="20" s="1"/>
  <c r="AM254" i="20" s="1"/>
  <c r="AM255" i="20" s="1"/>
  <c r="AM256" i="20" s="1"/>
  <c r="AM257" i="20" s="1"/>
  <c r="AM258" i="20" s="1"/>
  <c r="AM259" i="20" s="1"/>
  <c r="AM260" i="20" s="1"/>
  <c r="AM261" i="20" s="1"/>
  <c r="AM262" i="20" s="1"/>
  <c r="AM263" i="20" s="1"/>
  <c r="AM264" i="20" s="1"/>
  <c r="AM265" i="20" s="1"/>
  <c r="AM266" i="20" s="1"/>
  <c r="AM267" i="20" s="1"/>
  <c r="AM268" i="20" s="1"/>
  <c r="AM269" i="20" s="1"/>
  <c r="AM270" i="20" s="1"/>
  <c r="AM271" i="20" s="1"/>
  <c r="AM272" i="20" s="1"/>
  <c r="AM273" i="20" s="1"/>
  <c r="AM274" i="20" s="1"/>
  <c r="AM275" i="20" s="1"/>
  <c r="AM276" i="20" s="1"/>
  <c r="AM277" i="20" s="1"/>
  <c r="AM278" i="20" s="1"/>
  <c r="AM279" i="20" s="1"/>
  <c r="AM280" i="20" s="1"/>
  <c r="AM281" i="20" s="1"/>
  <c r="AM282" i="20" s="1"/>
  <c r="AM283" i="20" s="1"/>
  <c r="AM284" i="20" s="1"/>
  <c r="AM285" i="20" s="1"/>
  <c r="AM286" i="20" s="1"/>
  <c r="AM287" i="20" s="1"/>
  <c r="AM288" i="20" s="1"/>
  <c r="AM289" i="20" s="1"/>
  <c r="AM290" i="20" s="1"/>
  <c r="AA191" i="20"/>
  <c r="AA192" i="20" s="1"/>
  <c r="AA193" i="20" s="1"/>
  <c r="B87" i="20"/>
  <c r="C87" i="20" s="1"/>
  <c r="AD637" i="19"/>
  <c r="AC637" i="19" s="1"/>
  <c r="AA638" i="19"/>
  <c r="AA639" i="19" s="1"/>
  <c r="AA640" i="19" s="1"/>
  <c r="AK532" i="19"/>
  <c r="AM532" i="19"/>
  <c r="AM533" i="19" s="1"/>
  <c r="AM534" i="19" s="1"/>
  <c r="AM535" i="19" s="1"/>
  <c r="AM536" i="19" s="1"/>
  <c r="AM537" i="19" s="1"/>
  <c r="AM538" i="19" s="1"/>
  <c r="AM539" i="19" s="1"/>
  <c r="AM540" i="19" s="1"/>
  <c r="AM541" i="19" s="1"/>
  <c r="AM542" i="19" s="1"/>
  <c r="AM543" i="19" s="1"/>
  <c r="AM544" i="19" s="1"/>
  <c r="AM545" i="19" s="1"/>
  <c r="AM546" i="19" s="1"/>
  <c r="AM547" i="19" s="1"/>
  <c r="AM548" i="19" s="1"/>
  <c r="AM549" i="19" s="1"/>
  <c r="AM550" i="19" s="1"/>
  <c r="AM551" i="19" s="1"/>
  <c r="AM552" i="19" s="1"/>
  <c r="AM553" i="19" s="1"/>
  <c r="AM554" i="19" s="1"/>
  <c r="AM555" i="19" s="1"/>
  <c r="AM556" i="19" s="1"/>
  <c r="AM557" i="19" s="1"/>
  <c r="AM558" i="19" s="1"/>
  <c r="AM559" i="19" s="1"/>
  <c r="AM560" i="19" s="1"/>
  <c r="AM561" i="19" s="1"/>
  <c r="AM562" i="19" s="1"/>
  <c r="AM563" i="19" s="1"/>
  <c r="AM564" i="19" s="1"/>
  <c r="AM565" i="19" s="1"/>
  <c r="AM566" i="19" s="1"/>
  <c r="AM567" i="19" s="1"/>
  <c r="AM568" i="19" s="1"/>
  <c r="AM569" i="19" s="1"/>
  <c r="AM570" i="19" s="1"/>
  <c r="AM571" i="19" s="1"/>
  <c r="AM572" i="19" s="1"/>
  <c r="AM573" i="19" s="1"/>
  <c r="AM574" i="19" s="1"/>
  <c r="AM575" i="19" s="1"/>
  <c r="AM576" i="19" s="1"/>
  <c r="AM577" i="19" s="1"/>
  <c r="AM578" i="19" s="1"/>
  <c r="AM579" i="19" s="1"/>
  <c r="AM580" i="19" s="1"/>
  <c r="AM581" i="19" s="1"/>
  <c r="AM582" i="19" s="1"/>
  <c r="AM583" i="19" s="1"/>
  <c r="AM584" i="19" s="1"/>
  <c r="AM585" i="19" s="1"/>
  <c r="AM586" i="19" s="1"/>
  <c r="AM587" i="19" s="1"/>
  <c r="AM588" i="19" s="1"/>
  <c r="AM589" i="19" s="1"/>
  <c r="AM590" i="19" s="1"/>
  <c r="AM591" i="19" s="1"/>
  <c r="AM592" i="19" s="1"/>
  <c r="AM593" i="19" s="1"/>
  <c r="AM594" i="19" s="1"/>
  <c r="AM595" i="19" s="1"/>
  <c r="AM596" i="19" s="1"/>
  <c r="AM597" i="19" s="1"/>
  <c r="AM598" i="19" s="1"/>
  <c r="AM599" i="19" s="1"/>
  <c r="AM600" i="19" s="1"/>
  <c r="AM601" i="19" s="1"/>
  <c r="AM602" i="19" s="1"/>
  <c r="AM603" i="19" s="1"/>
  <c r="AM604" i="19" s="1"/>
  <c r="AM605" i="19" s="1"/>
  <c r="AM606" i="19" s="1"/>
  <c r="AM607" i="19" s="1"/>
  <c r="AM608" i="19" s="1"/>
  <c r="AM609" i="19" s="1"/>
  <c r="AM610" i="19" s="1"/>
  <c r="AM611" i="19" s="1"/>
  <c r="AM612" i="19" s="1"/>
  <c r="AM613" i="19" s="1"/>
  <c r="AM614" i="19" s="1"/>
  <c r="AM615" i="19" s="1"/>
  <c r="AM616" i="19" s="1"/>
  <c r="AM617" i="19" s="1"/>
  <c r="AM618" i="19" s="1"/>
  <c r="AM619" i="19" s="1"/>
  <c r="AM620" i="19" s="1"/>
  <c r="AM621" i="19" s="1"/>
  <c r="AM622" i="19" s="1"/>
  <c r="AM623" i="19" s="1"/>
  <c r="AM624" i="19" s="1"/>
  <c r="AM625" i="19" s="1"/>
  <c r="AM626" i="19" s="1"/>
  <c r="AM627" i="19" s="1"/>
  <c r="AM628" i="19" s="1"/>
  <c r="AM629" i="19" s="1"/>
  <c r="AM630" i="19" s="1"/>
  <c r="AM631" i="19" s="1"/>
  <c r="AM632" i="19" s="1"/>
  <c r="AA533" i="19"/>
  <c r="AA534" i="19" s="1"/>
  <c r="AA428" i="19"/>
  <c r="AA429" i="19" s="1"/>
  <c r="AA430" i="19" s="1"/>
  <c r="AM322" i="19"/>
  <c r="AM323" i="19" s="1"/>
  <c r="AM324" i="19" s="1"/>
  <c r="AM325" i="19" s="1"/>
  <c r="AM326" i="19" s="1"/>
  <c r="AM327" i="19" s="1"/>
  <c r="AM328" i="19" s="1"/>
  <c r="AM329" i="19" s="1"/>
  <c r="AM330" i="19" s="1"/>
  <c r="AM331" i="19" s="1"/>
  <c r="AM332" i="19" s="1"/>
  <c r="AM333" i="19" s="1"/>
  <c r="AM334" i="19" s="1"/>
  <c r="AM335" i="19" s="1"/>
  <c r="AM336" i="19" s="1"/>
  <c r="AM337" i="19" s="1"/>
  <c r="AM338" i="19" s="1"/>
  <c r="AM339" i="19" s="1"/>
  <c r="AM340" i="19" s="1"/>
  <c r="AM341" i="19" s="1"/>
  <c r="AM342" i="19" s="1"/>
  <c r="AM343" i="19" s="1"/>
  <c r="AM344" i="19" s="1"/>
  <c r="AM345" i="19" s="1"/>
  <c r="AM346" i="19" s="1"/>
  <c r="AM347" i="19" s="1"/>
  <c r="AM348" i="19" s="1"/>
  <c r="AM349" i="19" s="1"/>
  <c r="AM350" i="19" s="1"/>
  <c r="AM351" i="19" s="1"/>
  <c r="AM352" i="19" s="1"/>
  <c r="AM353" i="19" s="1"/>
  <c r="AM354" i="19" s="1"/>
  <c r="AM355" i="19" s="1"/>
  <c r="AM356" i="19" s="1"/>
  <c r="AM357" i="19" s="1"/>
  <c r="AM358" i="19" s="1"/>
  <c r="AM359" i="19" s="1"/>
  <c r="AM360" i="19" s="1"/>
  <c r="AM361" i="19" s="1"/>
  <c r="AM362" i="19" s="1"/>
  <c r="AM363" i="19" s="1"/>
  <c r="AM364" i="19" s="1"/>
  <c r="AM365" i="19" s="1"/>
  <c r="AM366" i="19" s="1"/>
  <c r="AM367" i="19" s="1"/>
  <c r="AM368" i="19" s="1"/>
  <c r="AM369" i="19" s="1"/>
  <c r="AM370" i="19" s="1"/>
  <c r="AM371" i="19" s="1"/>
  <c r="AM372" i="19" s="1"/>
  <c r="AM373" i="19" s="1"/>
  <c r="AM374" i="19" s="1"/>
  <c r="AM375" i="19" s="1"/>
  <c r="AM376" i="19" s="1"/>
  <c r="AM377" i="19" s="1"/>
  <c r="AM378" i="19" s="1"/>
  <c r="AM379" i="19" s="1"/>
  <c r="AM380" i="19" s="1"/>
  <c r="AM381" i="19" s="1"/>
  <c r="AM382" i="19" s="1"/>
  <c r="AM383" i="19" s="1"/>
  <c r="AM384" i="19" s="1"/>
  <c r="AM385" i="19" s="1"/>
  <c r="AM386" i="19" s="1"/>
  <c r="AM387" i="19" s="1"/>
  <c r="AM388" i="19" s="1"/>
  <c r="AM389" i="19" s="1"/>
  <c r="AM390" i="19" s="1"/>
  <c r="AM391" i="19" s="1"/>
  <c r="AM392" i="19" s="1"/>
  <c r="AM393" i="19" s="1"/>
  <c r="AM394" i="19" s="1"/>
  <c r="AM395" i="19" s="1"/>
  <c r="AM396" i="19" s="1"/>
  <c r="AM397" i="19" s="1"/>
  <c r="AM398" i="19" s="1"/>
  <c r="AM399" i="19" s="1"/>
  <c r="AM400" i="19" s="1"/>
  <c r="AM401" i="19" s="1"/>
  <c r="AM402" i="19" s="1"/>
  <c r="AM403" i="19" s="1"/>
  <c r="AM404" i="19" s="1"/>
  <c r="AM405" i="19" s="1"/>
  <c r="AM406" i="19" s="1"/>
  <c r="AM407" i="19" s="1"/>
  <c r="AM408" i="19" s="1"/>
  <c r="AM409" i="19" s="1"/>
  <c r="AM410" i="19" s="1"/>
  <c r="AM411" i="19" s="1"/>
  <c r="AM412" i="19" s="1"/>
  <c r="AM413" i="19" s="1"/>
  <c r="AM414" i="19" s="1"/>
  <c r="AM415" i="19" s="1"/>
  <c r="AM416" i="19" s="1"/>
  <c r="AM417" i="19" s="1"/>
  <c r="AM418" i="19" s="1"/>
  <c r="AM419" i="19" s="1"/>
  <c r="AM420" i="19" s="1"/>
  <c r="AM421" i="19" s="1"/>
  <c r="AM422" i="19" s="1"/>
  <c r="AK322" i="19"/>
  <c r="AM217" i="19"/>
  <c r="AK217" i="19"/>
  <c r="AK218" i="19" s="1"/>
  <c r="AK219" i="19" s="1"/>
  <c r="AA323" i="19"/>
  <c r="AB323" i="19" s="1"/>
  <c r="AL322" i="19"/>
  <c r="AA218" i="19"/>
  <c r="AA219" i="19" s="1"/>
  <c r="AB219" i="19" s="1"/>
  <c r="AL217" i="19"/>
  <c r="B110" i="19"/>
  <c r="C110" i="19" s="1"/>
  <c r="AA433" i="14"/>
  <c r="AA434" i="14" s="1"/>
  <c r="AL326" i="14"/>
  <c r="AL327" i="14" s="1"/>
  <c r="AL328" i="14" s="1"/>
  <c r="AL329" i="14" s="1"/>
  <c r="AL330" i="14" s="1"/>
  <c r="AL331" i="14" s="1"/>
  <c r="AL332" i="14" s="1"/>
  <c r="AL333" i="14" s="1"/>
  <c r="AL334" i="14" s="1"/>
  <c r="AL335" i="14" s="1"/>
  <c r="AL336" i="14" s="1"/>
  <c r="AL337" i="14" s="1"/>
  <c r="AL338" i="14" s="1"/>
  <c r="AL339" i="14" s="1"/>
  <c r="AL340" i="14" s="1"/>
  <c r="AL341" i="14" s="1"/>
  <c r="AL342" i="14" s="1"/>
  <c r="AL343" i="14" s="1"/>
  <c r="AL344" i="14" s="1"/>
  <c r="AL345" i="14" s="1"/>
  <c r="AL346" i="14" s="1"/>
  <c r="AL347" i="14" s="1"/>
  <c r="AL348" i="14" s="1"/>
  <c r="AL349" i="14" s="1"/>
  <c r="AL350" i="14" s="1"/>
  <c r="AL351" i="14" s="1"/>
  <c r="AL352" i="14" s="1"/>
  <c r="AL353" i="14" s="1"/>
  <c r="AL354" i="14" s="1"/>
  <c r="AL355" i="14" s="1"/>
  <c r="AL356" i="14" s="1"/>
  <c r="AL357" i="14" s="1"/>
  <c r="AL358" i="14" s="1"/>
  <c r="AL359" i="14" s="1"/>
  <c r="AL360" i="14" s="1"/>
  <c r="AL361" i="14" s="1"/>
  <c r="AL362" i="14" s="1"/>
  <c r="AL363" i="14" s="1"/>
  <c r="AL364" i="14" s="1"/>
  <c r="AL365" i="14" s="1"/>
  <c r="AL366" i="14" s="1"/>
  <c r="AL367" i="14" s="1"/>
  <c r="AL368" i="14" s="1"/>
  <c r="AL369" i="14" s="1"/>
  <c r="AL370" i="14" s="1"/>
  <c r="AL371" i="14" s="1"/>
  <c r="AL372" i="14" s="1"/>
  <c r="AL373" i="14" s="1"/>
  <c r="AL374" i="14" s="1"/>
  <c r="AL375" i="14" s="1"/>
  <c r="AL376" i="14" s="1"/>
  <c r="AL377" i="14" s="1"/>
  <c r="AL378" i="14" s="1"/>
  <c r="AL379" i="14" s="1"/>
  <c r="AL380" i="14" s="1"/>
  <c r="AL381" i="14" s="1"/>
  <c r="AL382" i="14" s="1"/>
  <c r="AL383" i="14" s="1"/>
  <c r="AL384" i="14" s="1"/>
  <c r="AL385" i="14" s="1"/>
  <c r="AL386" i="14" s="1"/>
  <c r="AL387" i="14" s="1"/>
  <c r="AL388" i="14" s="1"/>
  <c r="AL389" i="14" s="1"/>
  <c r="AL390" i="14" s="1"/>
  <c r="AL391" i="14" s="1"/>
  <c r="AL392" i="14" s="1"/>
  <c r="AL393" i="14" s="1"/>
  <c r="AL394" i="14" s="1"/>
  <c r="AL395" i="14" s="1"/>
  <c r="AL396" i="14" s="1"/>
  <c r="AL397" i="14" s="1"/>
  <c r="AL398" i="14" s="1"/>
  <c r="AL399" i="14" s="1"/>
  <c r="AL400" i="14" s="1"/>
  <c r="AL401" i="14" s="1"/>
  <c r="AL402" i="14" s="1"/>
  <c r="AL403" i="14" s="1"/>
  <c r="AL404" i="14" s="1"/>
  <c r="AL405" i="14" s="1"/>
  <c r="AL406" i="14" s="1"/>
  <c r="AL407" i="14" s="1"/>
  <c r="AL408" i="14" s="1"/>
  <c r="AL409" i="14" s="1"/>
  <c r="AL410" i="14" s="1"/>
  <c r="AL411" i="14" s="1"/>
  <c r="AL412" i="14" s="1"/>
  <c r="AL413" i="14" s="1"/>
  <c r="AL414" i="14" s="1"/>
  <c r="AL415" i="14" s="1"/>
  <c r="AL416" i="14" s="1"/>
  <c r="AL417" i="14" s="1"/>
  <c r="AL418" i="14" s="1"/>
  <c r="AL419" i="14" s="1"/>
  <c r="AL420" i="14" s="1"/>
  <c r="AL421" i="14" s="1"/>
  <c r="AL422" i="14" s="1"/>
  <c r="AL423" i="14" s="1"/>
  <c r="AL424" i="14" s="1"/>
  <c r="AL425" i="14" s="1"/>
  <c r="AL426" i="14" s="1"/>
  <c r="AL217" i="14"/>
  <c r="AA327" i="14"/>
  <c r="AB327" i="14" s="1"/>
  <c r="AA218" i="14"/>
  <c r="AB218" i="14" s="1"/>
  <c r="AH217" i="14"/>
  <c r="AH218" i="14" s="1"/>
  <c r="AH219" i="14" s="1"/>
  <c r="AL321" i="12"/>
  <c r="AA322" i="12"/>
  <c r="AB322" i="12" s="1"/>
  <c r="AM321" i="12"/>
  <c r="AM322" i="12" s="1"/>
  <c r="AM323" i="12" s="1"/>
  <c r="AM324" i="12" s="1"/>
  <c r="AM325" i="12" s="1"/>
  <c r="AM326" i="12" s="1"/>
  <c r="AM327" i="12" s="1"/>
  <c r="AM328" i="12" s="1"/>
  <c r="AM329" i="12" s="1"/>
  <c r="AM330" i="12" s="1"/>
  <c r="AM331" i="12" s="1"/>
  <c r="AM332" i="12" s="1"/>
  <c r="AM333" i="12" s="1"/>
  <c r="AM334" i="12" s="1"/>
  <c r="AM335" i="12" s="1"/>
  <c r="AM336" i="12" s="1"/>
  <c r="AM337" i="12" s="1"/>
  <c r="AM338" i="12" s="1"/>
  <c r="AM339" i="12" s="1"/>
  <c r="AM340" i="12" s="1"/>
  <c r="AM341" i="12" s="1"/>
  <c r="AM342" i="12" s="1"/>
  <c r="AM343" i="12" s="1"/>
  <c r="AM344" i="12" s="1"/>
  <c r="AM345" i="12" s="1"/>
  <c r="AM346" i="12" s="1"/>
  <c r="AM347" i="12" s="1"/>
  <c r="AM348" i="12" s="1"/>
  <c r="AM349" i="12" s="1"/>
  <c r="AM350" i="12" s="1"/>
  <c r="AM351" i="12" s="1"/>
  <c r="AM352" i="12" s="1"/>
  <c r="AM353" i="12" s="1"/>
  <c r="AM354" i="12" s="1"/>
  <c r="AM355" i="12" s="1"/>
  <c r="AM356" i="12" s="1"/>
  <c r="AM357" i="12" s="1"/>
  <c r="AM358" i="12" s="1"/>
  <c r="AM359" i="12" s="1"/>
  <c r="AM360" i="12" s="1"/>
  <c r="AM361" i="12" s="1"/>
  <c r="AM362" i="12" s="1"/>
  <c r="AM363" i="12" s="1"/>
  <c r="AM364" i="12" s="1"/>
  <c r="AM365" i="12" s="1"/>
  <c r="AM366" i="12" s="1"/>
  <c r="AM367" i="12" s="1"/>
  <c r="AM368" i="12" s="1"/>
  <c r="AM369" i="12" s="1"/>
  <c r="AM370" i="12" s="1"/>
  <c r="AM371" i="12" s="1"/>
  <c r="AM372" i="12" s="1"/>
  <c r="AM373" i="12" s="1"/>
  <c r="AM374" i="12" s="1"/>
  <c r="AM375" i="12" s="1"/>
  <c r="AM376" i="12" s="1"/>
  <c r="AM377" i="12" s="1"/>
  <c r="AM378" i="12" s="1"/>
  <c r="AM379" i="12" s="1"/>
  <c r="AM380" i="12" s="1"/>
  <c r="AM381" i="12" s="1"/>
  <c r="AM382" i="12" s="1"/>
  <c r="AM383" i="12" s="1"/>
  <c r="AM384" i="12" s="1"/>
  <c r="AM385" i="12" s="1"/>
  <c r="AM386" i="12" s="1"/>
  <c r="AM387" i="12" s="1"/>
  <c r="AM388" i="12" s="1"/>
  <c r="AM389" i="12" s="1"/>
  <c r="AM390" i="12" s="1"/>
  <c r="AM391" i="12" s="1"/>
  <c r="AM392" i="12" s="1"/>
  <c r="AM393" i="12" s="1"/>
  <c r="AM394" i="12" s="1"/>
  <c r="AM395" i="12" s="1"/>
  <c r="AM396" i="12" s="1"/>
  <c r="AM397" i="12" s="1"/>
  <c r="AM398" i="12" s="1"/>
  <c r="AM399" i="12" s="1"/>
  <c r="AM400" i="12" s="1"/>
  <c r="AM401" i="12" s="1"/>
  <c r="AM402" i="12" s="1"/>
  <c r="AM403" i="12" s="1"/>
  <c r="AM404" i="12" s="1"/>
  <c r="AM405" i="12" s="1"/>
  <c r="AM406" i="12" s="1"/>
  <c r="AM407" i="12" s="1"/>
  <c r="AM408" i="12" s="1"/>
  <c r="AM409" i="12" s="1"/>
  <c r="AM410" i="12" s="1"/>
  <c r="AM411" i="12" s="1"/>
  <c r="AM412" i="12" s="1"/>
  <c r="AM413" i="12" s="1"/>
  <c r="AM414" i="12" s="1"/>
  <c r="AM415" i="12" s="1"/>
  <c r="AM416" i="12" s="1"/>
  <c r="AM417" i="12" s="1"/>
  <c r="AM418" i="12" s="1"/>
  <c r="AM419" i="12" s="1"/>
  <c r="AM420" i="12" s="1"/>
  <c r="AM421" i="12" s="1"/>
  <c r="AL216" i="12"/>
  <c r="AA217" i="12"/>
  <c r="AB217" i="12" s="1"/>
  <c r="AM216" i="12"/>
  <c r="AM217" i="12" s="1"/>
  <c r="AM218" i="12" s="1"/>
  <c r="AM219" i="12" s="1"/>
  <c r="AM220" i="12" s="1"/>
  <c r="AM221" i="12" s="1"/>
  <c r="AM222" i="12" s="1"/>
  <c r="AM223" i="12" s="1"/>
  <c r="AM224" i="12" s="1"/>
  <c r="AM225" i="12" s="1"/>
  <c r="AM226" i="12" s="1"/>
  <c r="AM227" i="12" s="1"/>
  <c r="AM228" i="12" s="1"/>
  <c r="AM229" i="12" s="1"/>
  <c r="AM230" i="12" s="1"/>
  <c r="AM231" i="12" s="1"/>
  <c r="AM232" i="12" s="1"/>
  <c r="AM233" i="12" s="1"/>
  <c r="AM234" i="12" s="1"/>
  <c r="AM235" i="12" s="1"/>
  <c r="AM236" i="12" s="1"/>
  <c r="AM237" i="12" s="1"/>
  <c r="AM238" i="12" s="1"/>
  <c r="AM239" i="12" s="1"/>
  <c r="AM240" i="12" s="1"/>
  <c r="AM241" i="12" s="1"/>
  <c r="AM242" i="12" s="1"/>
  <c r="AM243" i="12" s="1"/>
  <c r="AM244" i="12" s="1"/>
  <c r="AM245" i="12" s="1"/>
  <c r="AM246" i="12" s="1"/>
  <c r="AM247" i="12" s="1"/>
  <c r="AM248" i="12" s="1"/>
  <c r="AM249" i="12" s="1"/>
  <c r="AM250" i="12" s="1"/>
  <c r="AM251" i="12" s="1"/>
  <c r="AM252" i="12" s="1"/>
  <c r="AM253" i="12" s="1"/>
  <c r="AM254" i="12" s="1"/>
  <c r="AM255" i="12" s="1"/>
  <c r="AM256" i="12" s="1"/>
  <c r="AM257" i="12" s="1"/>
  <c r="AM258" i="12" s="1"/>
  <c r="AM259" i="12" s="1"/>
  <c r="AM260" i="12" s="1"/>
  <c r="AM261" i="12" s="1"/>
  <c r="AM262" i="12" s="1"/>
  <c r="AM263" i="12" s="1"/>
  <c r="AM264" i="12" s="1"/>
  <c r="AM265" i="12" s="1"/>
  <c r="AM266" i="12" s="1"/>
  <c r="AM267" i="12" s="1"/>
  <c r="AM268" i="12" s="1"/>
  <c r="AM269" i="12" s="1"/>
  <c r="AM270" i="12" s="1"/>
  <c r="AM271" i="12" s="1"/>
  <c r="AM272" i="12" s="1"/>
  <c r="AM273" i="12" s="1"/>
  <c r="AM274" i="12" s="1"/>
  <c r="AM275" i="12" s="1"/>
  <c r="AM276" i="12" s="1"/>
  <c r="AM277" i="12" s="1"/>
  <c r="AM278" i="12" s="1"/>
  <c r="AM279" i="12" s="1"/>
  <c r="AM280" i="12" s="1"/>
  <c r="AM281" i="12" s="1"/>
  <c r="AM282" i="12" s="1"/>
  <c r="AM283" i="12" s="1"/>
  <c r="AM284" i="12" s="1"/>
  <c r="AM285" i="12" s="1"/>
  <c r="AM286" i="12" s="1"/>
  <c r="AM287" i="12" s="1"/>
  <c r="AM288" i="12" s="1"/>
  <c r="AM289" i="12" s="1"/>
  <c r="AM290" i="12" s="1"/>
  <c r="AM291" i="12" s="1"/>
  <c r="AM292" i="12" s="1"/>
  <c r="AM293" i="12" s="1"/>
  <c r="AM294" i="12" s="1"/>
  <c r="AM295" i="12" s="1"/>
  <c r="AM296" i="12" s="1"/>
  <c r="AM297" i="12" s="1"/>
  <c r="AM298" i="12" s="1"/>
  <c r="AM299" i="12" s="1"/>
  <c r="AM300" i="12" s="1"/>
  <c r="AM301" i="12" s="1"/>
  <c r="AM302" i="12" s="1"/>
  <c r="AM303" i="12" s="1"/>
  <c r="AM304" i="12" s="1"/>
  <c r="AM305" i="12" s="1"/>
  <c r="AM306" i="12" s="1"/>
  <c r="AM307" i="12" s="1"/>
  <c r="AM308" i="12" s="1"/>
  <c r="AM309" i="12" s="1"/>
  <c r="AM310" i="12" s="1"/>
  <c r="AM311" i="12" s="1"/>
  <c r="AM312" i="12" s="1"/>
  <c r="AM313" i="12" s="1"/>
  <c r="AM314" i="12" s="1"/>
  <c r="AM315" i="12" s="1"/>
  <c r="AM316" i="12" s="1"/>
  <c r="AH216" i="12"/>
  <c r="AH217" i="12" s="1"/>
  <c r="AH218" i="12" s="1"/>
  <c r="AH219" i="12" s="1"/>
  <c r="AH220" i="12" s="1"/>
  <c r="AH221" i="12" s="1"/>
  <c r="AH222" i="12" s="1"/>
  <c r="AH223" i="12" s="1"/>
  <c r="AH224" i="12" s="1"/>
  <c r="AH225" i="12" s="1"/>
  <c r="AH226" i="12" s="1"/>
  <c r="AH227" i="12" s="1"/>
  <c r="AH228" i="12" s="1"/>
  <c r="AH229" i="12" s="1"/>
  <c r="AH230" i="12" s="1"/>
  <c r="AH231" i="12" s="1"/>
  <c r="AH232" i="12" s="1"/>
  <c r="AH233" i="12" s="1"/>
  <c r="AH234" i="12" s="1"/>
  <c r="AH235" i="12" s="1"/>
  <c r="AH236" i="12" s="1"/>
  <c r="AH237" i="12" s="1"/>
  <c r="AH238" i="12" s="1"/>
  <c r="AH239" i="12" s="1"/>
  <c r="AH240" i="12" s="1"/>
  <c r="AH241" i="12" s="1"/>
  <c r="AH242" i="12" s="1"/>
  <c r="AH243" i="12" s="1"/>
  <c r="AH244" i="12" s="1"/>
  <c r="AH245" i="12" s="1"/>
  <c r="AH246" i="12" s="1"/>
  <c r="AH247" i="12" s="1"/>
  <c r="AH248" i="12" s="1"/>
  <c r="AH249" i="12" s="1"/>
  <c r="AH250" i="12" s="1"/>
  <c r="AH251" i="12" s="1"/>
  <c r="AH252" i="12" s="1"/>
  <c r="AH253" i="12" s="1"/>
  <c r="AH254" i="12" s="1"/>
  <c r="AH255" i="12" s="1"/>
  <c r="AH256" i="12" s="1"/>
  <c r="AH257" i="12" s="1"/>
  <c r="AH258" i="12" s="1"/>
  <c r="AH259" i="12" s="1"/>
  <c r="AH260" i="12" s="1"/>
  <c r="AH261" i="12" s="1"/>
  <c r="AH262" i="12" s="1"/>
  <c r="AH263" i="12" s="1"/>
  <c r="AH264" i="12" s="1"/>
  <c r="AH265" i="12" s="1"/>
  <c r="AH266" i="12" s="1"/>
  <c r="AH267" i="12" s="1"/>
  <c r="AH268" i="12" s="1"/>
  <c r="AH269" i="12" s="1"/>
  <c r="AH270" i="12" s="1"/>
  <c r="AH271" i="12" s="1"/>
  <c r="AH272" i="12" s="1"/>
  <c r="AH273" i="12" s="1"/>
  <c r="AH274" i="12" s="1"/>
  <c r="AH275" i="12" s="1"/>
  <c r="AH276" i="12" s="1"/>
  <c r="AH277" i="12" s="1"/>
  <c r="AH278" i="12" s="1"/>
  <c r="AH279" i="12" s="1"/>
  <c r="AH280" i="12" s="1"/>
  <c r="AH281" i="12" s="1"/>
  <c r="AH282" i="12" s="1"/>
  <c r="AH283" i="12" s="1"/>
  <c r="AH284" i="12" s="1"/>
  <c r="AH285" i="12" s="1"/>
  <c r="AH286" i="12" s="1"/>
  <c r="AH287" i="12" s="1"/>
  <c r="AH288" i="12" s="1"/>
  <c r="AH289" i="12" s="1"/>
  <c r="AH290" i="12" s="1"/>
  <c r="AH291" i="12" s="1"/>
  <c r="AH292" i="12" s="1"/>
  <c r="AH293" i="12" s="1"/>
  <c r="AH294" i="12" s="1"/>
  <c r="AH295" i="12" s="1"/>
  <c r="AH296" i="12" s="1"/>
  <c r="AH297" i="12" s="1"/>
  <c r="AH298" i="12" s="1"/>
  <c r="AH299" i="12" s="1"/>
  <c r="AH300" i="12" s="1"/>
  <c r="AH301" i="12" s="1"/>
  <c r="AH302" i="12" s="1"/>
  <c r="AH303" i="12" s="1"/>
  <c r="AH304" i="12" s="1"/>
  <c r="AH305" i="12" s="1"/>
  <c r="AH306" i="12" s="1"/>
  <c r="AH307" i="12" s="1"/>
  <c r="AH308" i="12" s="1"/>
  <c r="AH309" i="12" s="1"/>
  <c r="AH310" i="12" s="1"/>
  <c r="AH311" i="12" s="1"/>
  <c r="AH312" i="12" s="1"/>
  <c r="AH313" i="12" s="1"/>
  <c r="AH314" i="12" s="1"/>
  <c r="AH315" i="12" s="1"/>
  <c r="AH316" i="12" s="1"/>
  <c r="AK201" i="2"/>
  <c r="AL201" i="2"/>
  <c r="AA202" i="2"/>
  <c r="AA203" i="2" s="1"/>
  <c r="AM201" i="2"/>
  <c r="AM202" i="2" s="1"/>
  <c r="AM203" i="2" s="1"/>
  <c r="AM204" i="2" s="1"/>
  <c r="AM205" i="2" s="1"/>
  <c r="AM206" i="2" s="1"/>
  <c r="AM207" i="2" s="1"/>
  <c r="AM208" i="2" s="1"/>
  <c r="AM209" i="2" s="1"/>
  <c r="AM210" i="2" s="1"/>
  <c r="AM211" i="2" s="1"/>
  <c r="AM212" i="2" s="1"/>
  <c r="AM213" i="2" s="1"/>
  <c r="AM214" i="2" s="1"/>
  <c r="AM215" i="2" s="1"/>
  <c r="AM216" i="2" s="1"/>
  <c r="AM217" i="2" s="1"/>
  <c r="AM218" i="2" s="1"/>
  <c r="AM219" i="2" s="1"/>
  <c r="AM220" i="2" s="1"/>
  <c r="AM221" i="2" s="1"/>
  <c r="AM222" i="2" s="1"/>
  <c r="AM223" i="2" s="1"/>
  <c r="AM224" i="2" s="1"/>
  <c r="AM225" i="2" s="1"/>
  <c r="AM226" i="2" s="1"/>
  <c r="AM227" i="2" s="1"/>
  <c r="AM228" i="2" s="1"/>
  <c r="AM229" i="2" s="1"/>
  <c r="AM230" i="2" s="1"/>
  <c r="AM231" i="2" s="1"/>
  <c r="AM232" i="2" s="1"/>
  <c r="AM233" i="2" s="1"/>
  <c r="AM234" i="2" s="1"/>
  <c r="AM235" i="2" s="1"/>
  <c r="AM236" i="2" s="1"/>
  <c r="AM237" i="2" s="1"/>
  <c r="AM238" i="2" s="1"/>
  <c r="AM239" i="2" s="1"/>
  <c r="AM240" i="2" s="1"/>
  <c r="AM241" i="2" s="1"/>
  <c r="AM242" i="2" s="1"/>
  <c r="AM243" i="2" s="1"/>
  <c r="AM244" i="2" s="1"/>
  <c r="AM245" i="2" s="1"/>
  <c r="AM246" i="2" s="1"/>
  <c r="AM247" i="2" s="1"/>
  <c r="AM248" i="2" s="1"/>
  <c r="AM249" i="2" s="1"/>
  <c r="AM250" i="2" s="1"/>
  <c r="AM251" i="2" s="1"/>
  <c r="AM252" i="2" s="1"/>
  <c r="AM253" i="2" s="1"/>
  <c r="AM254" i="2" s="1"/>
  <c r="AM255" i="2" s="1"/>
  <c r="AM256" i="2" s="1"/>
  <c r="AM257" i="2" s="1"/>
  <c r="AM258" i="2" s="1"/>
  <c r="AM259" i="2" s="1"/>
  <c r="AM260" i="2" s="1"/>
  <c r="AM261" i="2" s="1"/>
  <c r="AM262" i="2" s="1"/>
  <c r="AM263" i="2" s="1"/>
  <c r="AM264" i="2" s="1"/>
  <c r="AM265" i="2" s="1"/>
  <c r="AM266" i="2" s="1"/>
  <c r="AM267" i="2" s="1"/>
  <c r="AM268" i="2" s="1"/>
  <c r="AM269" i="2" s="1"/>
  <c r="AM270" i="2" s="1"/>
  <c r="AM271" i="2" s="1"/>
  <c r="AM272" i="2" s="1"/>
  <c r="AM273" i="2" s="1"/>
  <c r="AM274" i="2" s="1"/>
  <c r="AM275" i="2" s="1"/>
  <c r="AM276" i="2" s="1"/>
  <c r="AM277" i="2" s="1"/>
  <c r="AM278" i="2" s="1"/>
  <c r="AM279" i="2" s="1"/>
  <c r="AM280" i="2" s="1"/>
  <c r="AM281" i="2" s="1"/>
  <c r="AM282" i="2" s="1"/>
  <c r="AM283" i="2" s="1"/>
  <c r="AM284" i="2" s="1"/>
  <c r="AM285" i="2" s="1"/>
  <c r="AM286" i="2" s="1"/>
  <c r="AM287" i="2" s="1"/>
  <c r="AM288" i="2" s="1"/>
  <c r="AM289" i="2" s="1"/>
  <c r="AM290" i="2" s="1"/>
  <c r="AM291" i="2" s="1"/>
  <c r="AM292" i="2" s="1"/>
  <c r="AM293" i="2" s="1"/>
  <c r="AM294" i="2" s="1"/>
  <c r="AM295" i="2" s="1"/>
  <c r="AM296" i="2" s="1"/>
  <c r="AM297" i="2" s="1"/>
  <c r="AM298" i="2" s="1"/>
  <c r="AM299" i="2" s="1"/>
  <c r="AM300" i="2" s="1"/>
  <c r="AM301" i="2" s="1"/>
  <c r="AH201" i="2"/>
  <c r="AH202" i="2" s="1"/>
  <c r="AH203" i="2" s="1"/>
  <c r="AH204" i="2" s="1"/>
  <c r="AH205" i="2" s="1"/>
  <c r="AH206" i="2" s="1"/>
  <c r="AH207" i="2" s="1"/>
  <c r="AH208" i="2" s="1"/>
  <c r="AH209" i="2" s="1"/>
  <c r="AH210" i="2" s="1"/>
  <c r="AH211" i="2" s="1"/>
  <c r="AH212" i="2" s="1"/>
  <c r="AH213" i="2" s="1"/>
  <c r="AH214" i="2" s="1"/>
  <c r="AH215" i="2" s="1"/>
  <c r="AH216" i="2" s="1"/>
  <c r="AH217" i="2" s="1"/>
  <c r="AH218" i="2" s="1"/>
  <c r="AH219" i="2" s="1"/>
  <c r="AH220" i="2" s="1"/>
  <c r="AH221" i="2" s="1"/>
  <c r="AH222" i="2" s="1"/>
  <c r="AH223" i="2" s="1"/>
  <c r="AH224" i="2" s="1"/>
  <c r="AH225" i="2" s="1"/>
  <c r="AH226" i="2" s="1"/>
  <c r="AH227" i="2" s="1"/>
  <c r="AH228" i="2" s="1"/>
  <c r="AH229" i="2" s="1"/>
  <c r="AH230" i="2" s="1"/>
  <c r="AH231" i="2" s="1"/>
  <c r="AH232" i="2" s="1"/>
  <c r="AH233" i="2" s="1"/>
  <c r="AH234" i="2" s="1"/>
  <c r="AH235" i="2" s="1"/>
  <c r="AH236" i="2" s="1"/>
  <c r="AH237" i="2" s="1"/>
  <c r="AH238" i="2" s="1"/>
  <c r="AH239" i="2" s="1"/>
  <c r="AH240" i="2" s="1"/>
  <c r="AH241" i="2" s="1"/>
  <c r="AH242" i="2" s="1"/>
  <c r="AH243" i="2" s="1"/>
  <c r="AH244" i="2" s="1"/>
  <c r="AH245" i="2" s="1"/>
  <c r="AH246" i="2" s="1"/>
  <c r="AH247" i="2" s="1"/>
  <c r="AH248" i="2" s="1"/>
  <c r="AH249" i="2" s="1"/>
  <c r="AH250" i="2" s="1"/>
  <c r="AH251" i="2" s="1"/>
  <c r="AH252" i="2" s="1"/>
  <c r="AH253" i="2" s="1"/>
  <c r="AH254" i="2" s="1"/>
  <c r="AH255" i="2" s="1"/>
  <c r="AH256" i="2" s="1"/>
  <c r="AH257" i="2" s="1"/>
  <c r="AH258" i="2" s="1"/>
  <c r="AH259" i="2" s="1"/>
  <c r="AH260" i="2" s="1"/>
  <c r="AH261" i="2" s="1"/>
  <c r="AH262" i="2" s="1"/>
  <c r="AH263" i="2" s="1"/>
  <c r="AH264" i="2" s="1"/>
  <c r="AH265" i="2" s="1"/>
  <c r="AH266" i="2" s="1"/>
  <c r="AH267" i="2" s="1"/>
  <c r="AH268" i="2" s="1"/>
  <c r="AH269" i="2" s="1"/>
  <c r="AH270" i="2" s="1"/>
  <c r="AH271" i="2" s="1"/>
  <c r="AH272" i="2" s="1"/>
  <c r="AH273" i="2" s="1"/>
  <c r="AH274" i="2" s="1"/>
  <c r="AH275" i="2" s="1"/>
  <c r="AH276" i="2" s="1"/>
  <c r="AH277" i="2" s="1"/>
  <c r="AH278" i="2" s="1"/>
  <c r="AH279" i="2" s="1"/>
  <c r="AH280" i="2" s="1"/>
  <c r="AH281" i="2" s="1"/>
  <c r="AH282" i="2" s="1"/>
  <c r="AH283" i="2" s="1"/>
  <c r="AH284" i="2" s="1"/>
  <c r="AH285" i="2" s="1"/>
  <c r="AH286" i="2" s="1"/>
  <c r="AH287" i="2" s="1"/>
  <c r="AH288" i="2" s="1"/>
  <c r="AH289" i="2" s="1"/>
  <c r="AH290" i="2" s="1"/>
  <c r="AH291" i="2" s="1"/>
  <c r="AH292" i="2" s="1"/>
  <c r="AH293" i="2" s="1"/>
  <c r="AH294" i="2" s="1"/>
  <c r="AH295" i="2" s="1"/>
  <c r="AH296" i="2" s="1"/>
  <c r="AH297" i="2" s="1"/>
  <c r="AH298" i="2" s="1"/>
  <c r="AH299" i="2" s="1"/>
  <c r="AH300" i="2" s="1"/>
  <c r="AH301" i="2" s="1"/>
  <c r="B109" i="14"/>
  <c r="C109" i="14" s="1"/>
  <c r="B96" i="12"/>
  <c r="C96" i="12" s="1"/>
  <c r="B93" i="2"/>
  <c r="C93" i="2" s="1"/>
  <c r="AA312" i="21"/>
  <c r="AA313" i="21" s="1"/>
  <c r="AA534" i="22"/>
  <c r="AB534" i="22" s="1"/>
  <c r="AA324" i="22"/>
  <c r="AB324" i="22" s="1"/>
  <c r="AB323" i="22"/>
  <c r="AA325" i="22"/>
  <c r="AB325" i="22" s="1"/>
  <c r="AA207" i="21"/>
  <c r="AA208" i="21" s="1"/>
  <c r="AA209" i="21" s="1"/>
  <c r="AB209" i="21" s="1"/>
  <c r="AB206" i="21"/>
  <c r="AH218" i="19"/>
  <c r="AH219" i="19" s="1"/>
  <c r="AH220" i="19" s="1"/>
  <c r="AH221" i="19" s="1"/>
  <c r="AH222" i="19" s="1"/>
  <c r="AH223" i="19" s="1"/>
  <c r="AH224" i="19" s="1"/>
  <c r="AH225" i="19" s="1"/>
  <c r="AH226" i="19" s="1"/>
  <c r="AH227" i="19" s="1"/>
  <c r="AH228" i="19" s="1"/>
  <c r="AH229" i="19" s="1"/>
  <c r="AH230" i="19" s="1"/>
  <c r="AH231" i="19" s="1"/>
  <c r="AH232" i="19" s="1"/>
  <c r="AH233" i="19" s="1"/>
  <c r="AH234" i="19" s="1"/>
  <c r="AH235" i="19" s="1"/>
  <c r="AH236" i="19" s="1"/>
  <c r="AH237" i="19" s="1"/>
  <c r="AH238" i="19" s="1"/>
  <c r="AH239" i="19" s="1"/>
  <c r="AH240" i="19" s="1"/>
  <c r="AH241" i="19" s="1"/>
  <c r="AH242" i="19" s="1"/>
  <c r="AH243" i="19" s="1"/>
  <c r="AH244" i="19" s="1"/>
  <c r="AH245" i="19" s="1"/>
  <c r="AH246" i="19" s="1"/>
  <c r="AH247" i="19" s="1"/>
  <c r="AH248" i="19" s="1"/>
  <c r="AH249" i="19" s="1"/>
  <c r="AH250" i="19" s="1"/>
  <c r="AH251" i="19" s="1"/>
  <c r="AH252" i="19" s="1"/>
  <c r="AH253" i="19" s="1"/>
  <c r="AH254" i="19" s="1"/>
  <c r="AH255" i="19" s="1"/>
  <c r="AH256" i="19" s="1"/>
  <c r="AH257" i="19" s="1"/>
  <c r="AH258" i="19" s="1"/>
  <c r="AH259" i="19" s="1"/>
  <c r="AH260" i="19" s="1"/>
  <c r="AH261" i="19" s="1"/>
  <c r="AH262" i="19" s="1"/>
  <c r="AH263" i="19" s="1"/>
  <c r="AH264" i="19" s="1"/>
  <c r="AH265" i="19" s="1"/>
  <c r="AH266" i="19" s="1"/>
  <c r="AH267" i="19" s="1"/>
  <c r="AH268" i="19" s="1"/>
  <c r="AH269" i="19" s="1"/>
  <c r="AH270" i="19" s="1"/>
  <c r="AH271" i="19" s="1"/>
  <c r="AH272" i="19" s="1"/>
  <c r="AH273" i="19" s="1"/>
  <c r="AH274" i="19" s="1"/>
  <c r="AH275" i="19" s="1"/>
  <c r="AH276" i="19" s="1"/>
  <c r="AH277" i="19" s="1"/>
  <c r="AH278" i="19" s="1"/>
  <c r="AH279" i="19" s="1"/>
  <c r="AH280" i="19" s="1"/>
  <c r="AH281" i="19" s="1"/>
  <c r="AH282" i="19" s="1"/>
  <c r="AH283" i="19" s="1"/>
  <c r="AH284" i="19" s="1"/>
  <c r="AH285" i="19" s="1"/>
  <c r="AH286" i="19" s="1"/>
  <c r="AH287" i="19" s="1"/>
  <c r="AH288" i="19" s="1"/>
  <c r="AH289" i="19" s="1"/>
  <c r="AH290" i="19" s="1"/>
  <c r="AH291" i="19" s="1"/>
  <c r="AH292" i="19" s="1"/>
  <c r="AH293" i="19" s="1"/>
  <c r="AH294" i="19" s="1"/>
  <c r="AH295" i="19" s="1"/>
  <c r="AH296" i="19" s="1"/>
  <c r="AH297" i="19" s="1"/>
  <c r="AH298" i="19" s="1"/>
  <c r="AH299" i="19" s="1"/>
  <c r="AH300" i="19" s="1"/>
  <c r="AH301" i="19" s="1"/>
  <c r="AH302" i="19" s="1"/>
  <c r="AH303" i="19" s="1"/>
  <c r="AH304" i="19" s="1"/>
  <c r="AH305" i="19" s="1"/>
  <c r="AH306" i="19" s="1"/>
  <c r="AH307" i="19" s="1"/>
  <c r="AH308" i="19" s="1"/>
  <c r="AH309" i="19" s="1"/>
  <c r="AH310" i="19" s="1"/>
  <c r="AH311" i="19" s="1"/>
  <c r="AH312" i="19" s="1"/>
  <c r="AH313" i="19" s="1"/>
  <c r="AH314" i="19" s="1"/>
  <c r="AH315" i="19" s="1"/>
  <c r="AH316" i="19" s="1"/>
  <c r="AH317" i="19" s="1"/>
  <c r="AG324" i="22"/>
  <c r="AG325" i="22" s="1"/>
  <c r="AG326" i="22" s="1"/>
  <c r="AG327" i="22" s="1"/>
  <c r="AG328" i="22" s="1"/>
  <c r="AG329" i="22" s="1"/>
  <c r="AG330" i="22" s="1"/>
  <c r="AG331" i="22" s="1"/>
  <c r="AG332" i="22" s="1"/>
  <c r="AG333" i="22" s="1"/>
  <c r="AG334" i="22" s="1"/>
  <c r="AG335" i="22" s="1"/>
  <c r="AG336" i="22" s="1"/>
  <c r="AG337" i="22" s="1"/>
  <c r="AG338" i="22" s="1"/>
  <c r="AG339" i="22" s="1"/>
  <c r="AG340" i="22" s="1"/>
  <c r="AG341" i="22" s="1"/>
  <c r="AG342" i="22" s="1"/>
  <c r="AG343" i="22" s="1"/>
  <c r="AG344" i="22" s="1"/>
  <c r="AG345" i="22" s="1"/>
  <c r="AG346" i="22" s="1"/>
  <c r="AG347" i="22" s="1"/>
  <c r="AG348" i="22" s="1"/>
  <c r="AG349" i="22" s="1"/>
  <c r="AG350" i="22" s="1"/>
  <c r="AG351" i="22" s="1"/>
  <c r="AG352" i="22" s="1"/>
  <c r="AG353" i="22" s="1"/>
  <c r="AG354" i="22" s="1"/>
  <c r="AG355" i="22" s="1"/>
  <c r="AG356" i="22" s="1"/>
  <c r="AG357" i="22" s="1"/>
  <c r="AG358" i="22" s="1"/>
  <c r="AG359" i="22" s="1"/>
  <c r="AG360" i="22" s="1"/>
  <c r="AG361" i="22" s="1"/>
  <c r="AG362" i="22" s="1"/>
  <c r="AG363" i="22" s="1"/>
  <c r="AG364" i="22" s="1"/>
  <c r="AG365" i="22" s="1"/>
  <c r="AG366" i="22" s="1"/>
  <c r="AG367" i="22" s="1"/>
  <c r="AG368" i="22" s="1"/>
  <c r="AG369" i="22" s="1"/>
  <c r="AG370" i="22" s="1"/>
  <c r="AG371" i="22" s="1"/>
  <c r="AG372" i="22" s="1"/>
  <c r="AG373" i="22" s="1"/>
  <c r="AG374" i="22" s="1"/>
  <c r="AG375" i="22" s="1"/>
  <c r="AG376" i="22" s="1"/>
  <c r="AG377" i="22" s="1"/>
  <c r="AG378" i="22" s="1"/>
  <c r="AG379" i="22" s="1"/>
  <c r="AG380" i="22" s="1"/>
  <c r="AG381" i="22" s="1"/>
  <c r="AG382" i="22" s="1"/>
  <c r="AG383" i="22" s="1"/>
  <c r="AG384" i="22" s="1"/>
  <c r="AG385" i="22" s="1"/>
  <c r="AG386" i="22" s="1"/>
  <c r="AG387" i="22" s="1"/>
  <c r="AG388" i="22" s="1"/>
  <c r="AG389" i="22" s="1"/>
  <c r="AG390" i="22" s="1"/>
  <c r="AG391" i="22" s="1"/>
  <c r="AG392" i="22" s="1"/>
  <c r="AG393" i="22" s="1"/>
  <c r="AG394" i="22" s="1"/>
  <c r="AG395" i="22" s="1"/>
  <c r="AG396" i="22" s="1"/>
  <c r="AG397" i="22" s="1"/>
  <c r="AG398" i="22" s="1"/>
  <c r="AG399" i="22" s="1"/>
  <c r="AG400" i="22" s="1"/>
  <c r="AG401" i="22" s="1"/>
  <c r="AG402" i="22" s="1"/>
  <c r="AG403" i="22" s="1"/>
  <c r="AG404" i="22" s="1"/>
  <c r="AG405" i="22" s="1"/>
  <c r="AG406" i="22" s="1"/>
  <c r="AG407" i="22" s="1"/>
  <c r="AG408" i="22" s="1"/>
  <c r="AG409" i="22" s="1"/>
  <c r="AG410" i="22" s="1"/>
  <c r="AG411" i="22" s="1"/>
  <c r="AG412" i="22" s="1"/>
  <c r="AG413" i="22" s="1"/>
  <c r="AG414" i="22" s="1"/>
  <c r="AG415" i="22" s="1"/>
  <c r="AG416" i="22" s="1"/>
  <c r="AG417" i="22" s="1"/>
  <c r="AG418" i="22" s="1"/>
  <c r="AG419" i="22" s="1"/>
  <c r="AG420" i="22" s="1"/>
  <c r="AG421" i="22" s="1"/>
  <c r="AG422" i="22" s="1"/>
  <c r="AK323" i="22"/>
  <c r="AK324" i="22" s="1"/>
  <c r="AK325" i="22" s="1"/>
  <c r="AK311" i="21"/>
  <c r="AK312" i="21" s="1"/>
  <c r="AM218" i="22"/>
  <c r="AM219" i="22" s="1"/>
  <c r="AM220" i="22" s="1"/>
  <c r="AM221" i="22" s="1"/>
  <c r="AM222" i="22" s="1"/>
  <c r="AM223" i="22" s="1"/>
  <c r="AM224" i="22" s="1"/>
  <c r="AM225" i="22" s="1"/>
  <c r="AM226" i="22" s="1"/>
  <c r="AM227" i="22" s="1"/>
  <c r="AM228" i="22" s="1"/>
  <c r="AM229" i="22" s="1"/>
  <c r="AM230" i="22" s="1"/>
  <c r="AM231" i="22" s="1"/>
  <c r="AM232" i="22" s="1"/>
  <c r="AM233" i="22" s="1"/>
  <c r="AM234" i="22" s="1"/>
  <c r="AM235" i="22" s="1"/>
  <c r="AM236" i="22" s="1"/>
  <c r="AM237" i="22" s="1"/>
  <c r="AM238" i="22" s="1"/>
  <c r="AM239" i="22" s="1"/>
  <c r="AM240" i="22" s="1"/>
  <c r="AM241" i="22" s="1"/>
  <c r="AM242" i="22" s="1"/>
  <c r="AM243" i="22" s="1"/>
  <c r="AM244" i="22" s="1"/>
  <c r="AM245" i="22" s="1"/>
  <c r="AM246" i="22" s="1"/>
  <c r="AM247" i="22" s="1"/>
  <c r="AM248" i="22" s="1"/>
  <c r="AM249" i="22" s="1"/>
  <c r="AM250" i="22" s="1"/>
  <c r="AM251" i="22" s="1"/>
  <c r="AM252" i="22" s="1"/>
  <c r="AM253" i="22" s="1"/>
  <c r="AM254" i="22" s="1"/>
  <c r="AM255" i="22" s="1"/>
  <c r="AM256" i="22" s="1"/>
  <c r="AM257" i="22" s="1"/>
  <c r="AM258" i="22" s="1"/>
  <c r="AM259" i="22" s="1"/>
  <c r="AM260" i="22" s="1"/>
  <c r="AM261" i="22" s="1"/>
  <c r="AM262" i="22" s="1"/>
  <c r="AM263" i="22" s="1"/>
  <c r="AM264" i="22" s="1"/>
  <c r="AM265" i="22" s="1"/>
  <c r="AM266" i="22" s="1"/>
  <c r="AM267" i="22" s="1"/>
  <c r="AM268" i="22" s="1"/>
  <c r="AM269" i="22" s="1"/>
  <c r="AM270" i="22" s="1"/>
  <c r="AM271" i="22" s="1"/>
  <c r="AM272" i="22" s="1"/>
  <c r="AM273" i="22" s="1"/>
  <c r="AM274" i="22" s="1"/>
  <c r="AM275" i="22" s="1"/>
  <c r="AM276" i="22" s="1"/>
  <c r="AM277" i="22" s="1"/>
  <c r="AM278" i="22" s="1"/>
  <c r="AM279" i="22" s="1"/>
  <c r="AM280" i="22" s="1"/>
  <c r="AM281" i="22" s="1"/>
  <c r="AM282" i="22" s="1"/>
  <c r="AM283" i="22" s="1"/>
  <c r="AM284" i="22" s="1"/>
  <c r="AM285" i="22" s="1"/>
  <c r="AM286" i="22" s="1"/>
  <c r="AM287" i="22" s="1"/>
  <c r="AM288" i="22" s="1"/>
  <c r="AM289" i="22" s="1"/>
  <c r="AM290" i="22" s="1"/>
  <c r="AM291" i="22" s="1"/>
  <c r="AM292" i="22" s="1"/>
  <c r="AM293" i="22" s="1"/>
  <c r="AM294" i="22" s="1"/>
  <c r="AM295" i="22" s="1"/>
  <c r="AM296" i="22" s="1"/>
  <c r="AM297" i="22" s="1"/>
  <c r="AM298" i="22" s="1"/>
  <c r="AM299" i="22" s="1"/>
  <c r="AM300" i="22" s="1"/>
  <c r="AM301" i="22" s="1"/>
  <c r="AM302" i="22" s="1"/>
  <c r="AM303" i="22" s="1"/>
  <c r="AM304" i="22" s="1"/>
  <c r="AM305" i="22" s="1"/>
  <c r="AM306" i="22" s="1"/>
  <c r="AM307" i="22" s="1"/>
  <c r="AM308" i="22" s="1"/>
  <c r="AM309" i="22" s="1"/>
  <c r="AM310" i="22" s="1"/>
  <c r="AM311" i="22" s="1"/>
  <c r="AM312" i="22" s="1"/>
  <c r="AM313" i="22" s="1"/>
  <c r="AM314" i="22" s="1"/>
  <c r="AM315" i="22" s="1"/>
  <c r="AM316" i="22" s="1"/>
  <c r="AM317" i="22" s="1"/>
  <c r="AC201" i="2" l="1"/>
  <c r="D92" i="2" s="1"/>
  <c r="AL218" i="14"/>
  <c r="AL219" i="14" s="1"/>
  <c r="AL220" i="14" s="1"/>
  <c r="AL221" i="14" s="1"/>
  <c r="AL222" i="14" s="1"/>
  <c r="AL223" i="14" s="1"/>
  <c r="AL224" i="14" s="1"/>
  <c r="AL225" i="14" s="1"/>
  <c r="AL226" i="14" s="1"/>
  <c r="AL227" i="14" s="1"/>
  <c r="AL228" i="14" s="1"/>
  <c r="AL229" i="14" s="1"/>
  <c r="AL230" i="14" s="1"/>
  <c r="AL231" i="14" s="1"/>
  <c r="AL232" i="14" s="1"/>
  <c r="AL233" i="14" s="1"/>
  <c r="AL234" i="14" s="1"/>
  <c r="AL235" i="14" s="1"/>
  <c r="AL236" i="14" s="1"/>
  <c r="AL237" i="14" s="1"/>
  <c r="AL238" i="14" s="1"/>
  <c r="AL239" i="14" s="1"/>
  <c r="AL240" i="14" s="1"/>
  <c r="AL241" i="14" s="1"/>
  <c r="AL242" i="14" s="1"/>
  <c r="AL243" i="14" s="1"/>
  <c r="AL244" i="14" s="1"/>
  <c r="AL245" i="14" s="1"/>
  <c r="AL246" i="14" s="1"/>
  <c r="AL247" i="14" s="1"/>
  <c r="AL248" i="14" s="1"/>
  <c r="AL249" i="14" s="1"/>
  <c r="AL250" i="14" s="1"/>
  <c r="AL251" i="14" s="1"/>
  <c r="AL252" i="14" s="1"/>
  <c r="AL253" i="14" s="1"/>
  <c r="AL254" i="14" s="1"/>
  <c r="AL255" i="14" s="1"/>
  <c r="AL256" i="14" s="1"/>
  <c r="AL257" i="14" s="1"/>
  <c r="AL258" i="14" s="1"/>
  <c r="AL259" i="14" s="1"/>
  <c r="AL260" i="14" s="1"/>
  <c r="AL261" i="14" s="1"/>
  <c r="AL262" i="14" s="1"/>
  <c r="AL263" i="14" s="1"/>
  <c r="AL264" i="14" s="1"/>
  <c r="AL265" i="14" s="1"/>
  <c r="AL266" i="14" s="1"/>
  <c r="AL267" i="14" s="1"/>
  <c r="AL268" i="14" s="1"/>
  <c r="AL269" i="14" s="1"/>
  <c r="AL270" i="14" s="1"/>
  <c r="AL271" i="14" s="1"/>
  <c r="AL272" i="14" s="1"/>
  <c r="AL273" i="14" s="1"/>
  <c r="AL274" i="14" s="1"/>
  <c r="AL275" i="14" s="1"/>
  <c r="AL276" i="14" s="1"/>
  <c r="AL277" i="14" s="1"/>
  <c r="AL278" i="14" s="1"/>
  <c r="AL279" i="14" s="1"/>
  <c r="AL280" i="14" s="1"/>
  <c r="AL281" i="14" s="1"/>
  <c r="AL282" i="14" s="1"/>
  <c r="AL283" i="14" s="1"/>
  <c r="AL284" i="14" s="1"/>
  <c r="AL285" i="14" s="1"/>
  <c r="AL286" i="14" s="1"/>
  <c r="AL287" i="14" s="1"/>
  <c r="AL288" i="14" s="1"/>
  <c r="AL289" i="14" s="1"/>
  <c r="AL290" i="14" s="1"/>
  <c r="AL291" i="14" s="1"/>
  <c r="AL292" i="14" s="1"/>
  <c r="AL293" i="14" s="1"/>
  <c r="AL294" i="14" s="1"/>
  <c r="AL295" i="14" s="1"/>
  <c r="AL296" i="14" s="1"/>
  <c r="AL297" i="14" s="1"/>
  <c r="AL298" i="14" s="1"/>
  <c r="AL299" i="14" s="1"/>
  <c r="AL300" i="14" s="1"/>
  <c r="AL301" i="14" s="1"/>
  <c r="AL302" i="14" s="1"/>
  <c r="AL303" i="14" s="1"/>
  <c r="AL304" i="14" s="1"/>
  <c r="AL305" i="14" s="1"/>
  <c r="AL306" i="14" s="1"/>
  <c r="AL307" i="14" s="1"/>
  <c r="AL308" i="14" s="1"/>
  <c r="AL309" i="14" s="1"/>
  <c r="AL310" i="14" s="1"/>
  <c r="AL311" i="14" s="1"/>
  <c r="AL312" i="14" s="1"/>
  <c r="AL313" i="14" s="1"/>
  <c r="AL314" i="14" s="1"/>
  <c r="AL315" i="14" s="1"/>
  <c r="AL316" i="14" s="1"/>
  <c r="AL317" i="14" s="1"/>
  <c r="AJ217" i="14"/>
  <c r="AE217" i="14" s="1"/>
  <c r="AF217" i="14" s="1"/>
  <c r="AI217" i="14"/>
  <c r="AL323" i="22"/>
  <c r="AL324" i="22" s="1"/>
  <c r="AL325" i="22" s="1"/>
  <c r="AL326" i="22" s="1"/>
  <c r="AL327" i="22" s="1"/>
  <c r="AL328" i="22" s="1"/>
  <c r="AL329" i="22" s="1"/>
  <c r="AL330" i="22" s="1"/>
  <c r="AL331" i="22" s="1"/>
  <c r="AL332" i="22" s="1"/>
  <c r="AL333" i="22" s="1"/>
  <c r="AL334" i="22" s="1"/>
  <c r="AL335" i="22" s="1"/>
  <c r="AL336" i="22" s="1"/>
  <c r="AL337" i="22" s="1"/>
  <c r="AL338" i="22" s="1"/>
  <c r="AL339" i="22" s="1"/>
  <c r="AL340" i="22" s="1"/>
  <c r="AL341" i="22" s="1"/>
  <c r="AL342" i="22" s="1"/>
  <c r="AL343" i="22" s="1"/>
  <c r="AL344" i="22" s="1"/>
  <c r="AL345" i="22" s="1"/>
  <c r="AL346" i="22" s="1"/>
  <c r="AL347" i="22" s="1"/>
  <c r="AL348" i="22" s="1"/>
  <c r="AL349" i="22" s="1"/>
  <c r="AL350" i="22" s="1"/>
  <c r="AL351" i="22" s="1"/>
  <c r="AL352" i="22" s="1"/>
  <c r="AL353" i="22" s="1"/>
  <c r="AL354" i="22" s="1"/>
  <c r="AL355" i="22" s="1"/>
  <c r="AL356" i="22" s="1"/>
  <c r="AL357" i="22" s="1"/>
  <c r="AL358" i="22" s="1"/>
  <c r="AL359" i="22" s="1"/>
  <c r="AL360" i="22" s="1"/>
  <c r="AL361" i="22" s="1"/>
  <c r="AL362" i="22" s="1"/>
  <c r="AL363" i="22" s="1"/>
  <c r="AL364" i="22" s="1"/>
  <c r="AL365" i="22" s="1"/>
  <c r="AL366" i="22" s="1"/>
  <c r="AL367" i="22" s="1"/>
  <c r="AL368" i="22" s="1"/>
  <c r="AL369" i="22" s="1"/>
  <c r="AL370" i="22" s="1"/>
  <c r="AL371" i="22" s="1"/>
  <c r="AL372" i="22" s="1"/>
  <c r="AL373" i="22" s="1"/>
  <c r="AL374" i="22" s="1"/>
  <c r="AL375" i="22" s="1"/>
  <c r="AL376" i="22" s="1"/>
  <c r="AL377" i="22" s="1"/>
  <c r="AL378" i="22" s="1"/>
  <c r="AL379" i="22" s="1"/>
  <c r="AL380" i="22" s="1"/>
  <c r="AL381" i="22" s="1"/>
  <c r="AL382" i="22" s="1"/>
  <c r="AL383" i="22" s="1"/>
  <c r="AL384" i="22" s="1"/>
  <c r="AL385" i="22" s="1"/>
  <c r="AL386" i="22" s="1"/>
  <c r="AL387" i="22" s="1"/>
  <c r="AL388" i="22" s="1"/>
  <c r="AL389" i="22" s="1"/>
  <c r="AL390" i="22" s="1"/>
  <c r="AL391" i="22" s="1"/>
  <c r="AL392" i="22" s="1"/>
  <c r="AL393" i="22" s="1"/>
  <c r="AL394" i="22" s="1"/>
  <c r="AL395" i="22" s="1"/>
  <c r="AL396" i="22" s="1"/>
  <c r="AL397" i="22" s="1"/>
  <c r="AL398" i="22" s="1"/>
  <c r="AL399" i="22" s="1"/>
  <c r="AL400" i="22" s="1"/>
  <c r="AL401" i="22" s="1"/>
  <c r="AL402" i="22" s="1"/>
  <c r="AL403" i="22" s="1"/>
  <c r="AL404" i="22" s="1"/>
  <c r="AL405" i="22" s="1"/>
  <c r="AL406" i="22" s="1"/>
  <c r="AL407" i="22" s="1"/>
  <c r="AL408" i="22" s="1"/>
  <c r="AL409" i="22" s="1"/>
  <c r="AL410" i="22" s="1"/>
  <c r="AL411" i="22" s="1"/>
  <c r="AL412" i="22" s="1"/>
  <c r="AL413" i="22" s="1"/>
  <c r="AL414" i="22" s="1"/>
  <c r="AL415" i="22" s="1"/>
  <c r="AL416" i="22" s="1"/>
  <c r="AL417" i="22" s="1"/>
  <c r="AL418" i="22" s="1"/>
  <c r="AL419" i="22" s="1"/>
  <c r="AL420" i="22" s="1"/>
  <c r="AL421" i="22" s="1"/>
  <c r="AL422" i="22" s="1"/>
  <c r="AJ322" i="22"/>
  <c r="AE322" i="22" s="1"/>
  <c r="AI322" i="22"/>
  <c r="AL202" i="2"/>
  <c r="AL203" i="2" s="1"/>
  <c r="AL204" i="2" s="1"/>
  <c r="AL205" i="2" s="1"/>
  <c r="AL206" i="2" s="1"/>
  <c r="AL207" i="2" s="1"/>
  <c r="AL208" i="2" s="1"/>
  <c r="AL209" i="2" s="1"/>
  <c r="AL210" i="2" s="1"/>
  <c r="AL211" i="2" s="1"/>
  <c r="AL212" i="2" s="1"/>
  <c r="AL213" i="2" s="1"/>
  <c r="AL214" i="2" s="1"/>
  <c r="AL215" i="2" s="1"/>
  <c r="AL216" i="2" s="1"/>
  <c r="AL217" i="2" s="1"/>
  <c r="AL218" i="2" s="1"/>
  <c r="AL219" i="2" s="1"/>
  <c r="AL220" i="2" s="1"/>
  <c r="AL221" i="2" s="1"/>
  <c r="AL222" i="2" s="1"/>
  <c r="AJ201" i="2"/>
  <c r="AI201" i="2"/>
  <c r="AI217" i="12"/>
  <c r="AJ216" i="12"/>
  <c r="AE216" i="12" s="1"/>
  <c r="AF216" i="12" s="1"/>
  <c r="AI216" i="12"/>
  <c r="AL533" i="22"/>
  <c r="AL534" i="22" s="1"/>
  <c r="AL535" i="22" s="1"/>
  <c r="AL536" i="22" s="1"/>
  <c r="AL537" i="22" s="1"/>
  <c r="AL538" i="22" s="1"/>
  <c r="AL539" i="22" s="1"/>
  <c r="AL540" i="22" s="1"/>
  <c r="AL541" i="22" s="1"/>
  <c r="AL542" i="22" s="1"/>
  <c r="AL543" i="22" s="1"/>
  <c r="AL544" i="22" s="1"/>
  <c r="AL545" i="22" s="1"/>
  <c r="AL546" i="22" s="1"/>
  <c r="AL547" i="22" s="1"/>
  <c r="AL548" i="22" s="1"/>
  <c r="AL549" i="22" s="1"/>
  <c r="AL550" i="22" s="1"/>
  <c r="AL551" i="22" s="1"/>
  <c r="AL552" i="22" s="1"/>
  <c r="AL553" i="22" s="1"/>
  <c r="AL554" i="22" s="1"/>
  <c r="AL555" i="22" s="1"/>
  <c r="AL556" i="22" s="1"/>
  <c r="AL557" i="22" s="1"/>
  <c r="AL558" i="22" s="1"/>
  <c r="AL559" i="22" s="1"/>
  <c r="AL560" i="22" s="1"/>
  <c r="AL561" i="22" s="1"/>
  <c r="AL562" i="22" s="1"/>
  <c r="AL563" i="22" s="1"/>
  <c r="AL564" i="22" s="1"/>
  <c r="AL565" i="22" s="1"/>
  <c r="AL566" i="22" s="1"/>
  <c r="AL567" i="22" s="1"/>
  <c r="AL568" i="22" s="1"/>
  <c r="AL569" i="22" s="1"/>
  <c r="AL570" i="22" s="1"/>
  <c r="AL571" i="22" s="1"/>
  <c r="AL572" i="22" s="1"/>
  <c r="AL573" i="22" s="1"/>
  <c r="AL574" i="22" s="1"/>
  <c r="AL575" i="22" s="1"/>
  <c r="AL576" i="22" s="1"/>
  <c r="AL577" i="22" s="1"/>
  <c r="AL578" i="22" s="1"/>
  <c r="AL579" i="22" s="1"/>
  <c r="AL580" i="22" s="1"/>
  <c r="AL581" i="22" s="1"/>
  <c r="AL582" i="22" s="1"/>
  <c r="AL583" i="22" s="1"/>
  <c r="AL584" i="22" s="1"/>
  <c r="AL585" i="22" s="1"/>
  <c r="AL586" i="22" s="1"/>
  <c r="AL587" i="22" s="1"/>
  <c r="AL588" i="22" s="1"/>
  <c r="AL589" i="22" s="1"/>
  <c r="AL590" i="22" s="1"/>
  <c r="AL591" i="22" s="1"/>
  <c r="AL592" i="22" s="1"/>
  <c r="AL593" i="22" s="1"/>
  <c r="AL594" i="22" s="1"/>
  <c r="AL595" i="22" s="1"/>
  <c r="AL596" i="22" s="1"/>
  <c r="AL597" i="22" s="1"/>
  <c r="AL598" i="22" s="1"/>
  <c r="AL599" i="22" s="1"/>
  <c r="AL600" i="22" s="1"/>
  <c r="AL601" i="22" s="1"/>
  <c r="AL602" i="22" s="1"/>
  <c r="AL603" i="22" s="1"/>
  <c r="AL604" i="22" s="1"/>
  <c r="AL605" i="22" s="1"/>
  <c r="AL606" i="22" s="1"/>
  <c r="AL607" i="22" s="1"/>
  <c r="AL608" i="22" s="1"/>
  <c r="AL609" i="22" s="1"/>
  <c r="AL610" i="22" s="1"/>
  <c r="AL611" i="22" s="1"/>
  <c r="AL612" i="22" s="1"/>
  <c r="AL613" i="22" s="1"/>
  <c r="AL614" i="22" s="1"/>
  <c r="AL615" i="22" s="1"/>
  <c r="AL616" i="22" s="1"/>
  <c r="AL617" i="22" s="1"/>
  <c r="AL618" i="22" s="1"/>
  <c r="AL619" i="22" s="1"/>
  <c r="AL620" i="22" s="1"/>
  <c r="AL621" i="22" s="1"/>
  <c r="AL622" i="22" s="1"/>
  <c r="AL623" i="22" s="1"/>
  <c r="AL624" i="22" s="1"/>
  <c r="AL625" i="22" s="1"/>
  <c r="AL626" i="22" s="1"/>
  <c r="AL627" i="22" s="1"/>
  <c r="AL628" i="22" s="1"/>
  <c r="AL629" i="22" s="1"/>
  <c r="AL630" i="22" s="1"/>
  <c r="AL631" i="22" s="1"/>
  <c r="AL632" i="22" s="1"/>
  <c r="AJ532" i="22"/>
  <c r="AE532" i="22" s="1"/>
  <c r="AF532" i="22" s="1"/>
  <c r="AI532" i="22"/>
  <c r="AA219" i="22"/>
  <c r="AB219" i="22" s="1"/>
  <c r="AL218" i="19"/>
  <c r="AL219" i="19" s="1"/>
  <c r="AL220" i="19" s="1"/>
  <c r="AL221" i="19" s="1"/>
  <c r="AL222" i="19" s="1"/>
  <c r="AL223" i="19" s="1"/>
  <c r="AL224" i="19" s="1"/>
  <c r="AL225" i="19" s="1"/>
  <c r="AL226" i="19" s="1"/>
  <c r="AL227" i="19" s="1"/>
  <c r="AL228" i="19" s="1"/>
  <c r="AL229" i="19" s="1"/>
  <c r="AL230" i="19" s="1"/>
  <c r="AL231" i="19" s="1"/>
  <c r="AL232" i="19" s="1"/>
  <c r="AL233" i="19" s="1"/>
  <c r="AL234" i="19" s="1"/>
  <c r="AL235" i="19" s="1"/>
  <c r="AL236" i="19" s="1"/>
  <c r="AL237" i="19" s="1"/>
  <c r="AL238" i="19" s="1"/>
  <c r="AL239" i="19" s="1"/>
  <c r="AL240" i="19" s="1"/>
  <c r="AL241" i="19" s="1"/>
  <c r="AL242" i="19" s="1"/>
  <c r="AL243" i="19" s="1"/>
  <c r="AL244" i="19" s="1"/>
  <c r="AL245" i="19" s="1"/>
  <c r="AL246" i="19" s="1"/>
  <c r="AL247" i="19" s="1"/>
  <c r="AL248" i="19" s="1"/>
  <c r="AL249" i="19" s="1"/>
  <c r="AL250" i="19" s="1"/>
  <c r="AL251" i="19" s="1"/>
  <c r="AL252" i="19" s="1"/>
  <c r="AL253" i="19" s="1"/>
  <c r="AL254" i="19" s="1"/>
  <c r="AL255" i="19" s="1"/>
  <c r="AL256" i="19" s="1"/>
  <c r="AL257" i="19" s="1"/>
  <c r="AL258" i="19" s="1"/>
  <c r="AL259" i="19" s="1"/>
  <c r="AL260" i="19" s="1"/>
  <c r="AL261" i="19" s="1"/>
  <c r="AL262" i="19" s="1"/>
  <c r="AL263" i="19" s="1"/>
  <c r="AL264" i="19" s="1"/>
  <c r="AL265" i="19" s="1"/>
  <c r="AL266" i="19" s="1"/>
  <c r="AL267" i="19" s="1"/>
  <c r="AL268" i="19" s="1"/>
  <c r="AL269" i="19" s="1"/>
  <c r="AL270" i="19" s="1"/>
  <c r="AL271" i="19" s="1"/>
  <c r="AL272" i="19" s="1"/>
  <c r="AL273" i="19" s="1"/>
  <c r="AL274" i="19" s="1"/>
  <c r="AL275" i="19" s="1"/>
  <c r="AL276" i="19" s="1"/>
  <c r="AL277" i="19" s="1"/>
  <c r="AL278" i="19" s="1"/>
  <c r="AL279" i="19" s="1"/>
  <c r="AL280" i="19" s="1"/>
  <c r="AL281" i="19" s="1"/>
  <c r="AL282" i="19" s="1"/>
  <c r="AL283" i="19" s="1"/>
  <c r="AL284" i="19" s="1"/>
  <c r="AL285" i="19" s="1"/>
  <c r="AL286" i="19" s="1"/>
  <c r="AL287" i="19" s="1"/>
  <c r="AL288" i="19" s="1"/>
  <c r="AL289" i="19" s="1"/>
  <c r="AL290" i="19" s="1"/>
  <c r="AL291" i="19" s="1"/>
  <c r="AL292" i="19" s="1"/>
  <c r="AL293" i="19" s="1"/>
  <c r="AL294" i="19" s="1"/>
  <c r="AL295" i="19" s="1"/>
  <c r="AL296" i="19" s="1"/>
  <c r="AL297" i="19" s="1"/>
  <c r="AL298" i="19" s="1"/>
  <c r="AL299" i="19" s="1"/>
  <c r="AL300" i="19" s="1"/>
  <c r="AL301" i="19" s="1"/>
  <c r="AL302" i="19" s="1"/>
  <c r="AL303" i="19" s="1"/>
  <c r="AL304" i="19" s="1"/>
  <c r="AL305" i="19" s="1"/>
  <c r="AL306" i="19" s="1"/>
  <c r="AL307" i="19" s="1"/>
  <c r="AL308" i="19" s="1"/>
  <c r="AL309" i="19" s="1"/>
  <c r="AL310" i="19" s="1"/>
  <c r="AL311" i="19" s="1"/>
  <c r="AL312" i="19" s="1"/>
  <c r="AL313" i="19" s="1"/>
  <c r="AL314" i="19" s="1"/>
  <c r="AL315" i="19" s="1"/>
  <c r="AL316" i="19" s="1"/>
  <c r="AL317" i="19" s="1"/>
  <c r="AI217" i="19"/>
  <c r="AJ217" i="19"/>
  <c r="AE217" i="19" s="1"/>
  <c r="AF217" i="19" s="1"/>
  <c r="AL323" i="19"/>
  <c r="AL324" i="19" s="1"/>
  <c r="AL325" i="19" s="1"/>
  <c r="AL326" i="19" s="1"/>
  <c r="AL327" i="19" s="1"/>
  <c r="AL328" i="19" s="1"/>
  <c r="AL329" i="19" s="1"/>
  <c r="AL330" i="19" s="1"/>
  <c r="AL331" i="19" s="1"/>
  <c r="AL332" i="19" s="1"/>
  <c r="AL333" i="19" s="1"/>
  <c r="AL334" i="19" s="1"/>
  <c r="AL335" i="19" s="1"/>
  <c r="AL336" i="19" s="1"/>
  <c r="AL337" i="19" s="1"/>
  <c r="AL338" i="19" s="1"/>
  <c r="AL339" i="19" s="1"/>
  <c r="AL340" i="19" s="1"/>
  <c r="AL341" i="19" s="1"/>
  <c r="AL342" i="19" s="1"/>
  <c r="AL343" i="19" s="1"/>
  <c r="AL344" i="19" s="1"/>
  <c r="AL345" i="19" s="1"/>
  <c r="AL346" i="19" s="1"/>
  <c r="AL347" i="19" s="1"/>
  <c r="AL348" i="19" s="1"/>
  <c r="AL349" i="19" s="1"/>
  <c r="AL350" i="19" s="1"/>
  <c r="AL351" i="19" s="1"/>
  <c r="AL352" i="19" s="1"/>
  <c r="AL353" i="19" s="1"/>
  <c r="AL354" i="19" s="1"/>
  <c r="AL355" i="19" s="1"/>
  <c r="AL356" i="19" s="1"/>
  <c r="AL357" i="19" s="1"/>
  <c r="AL358" i="19" s="1"/>
  <c r="AL359" i="19" s="1"/>
  <c r="AL360" i="19" s="1"/>
  <c r="AL361" i="19" s="1"/>
  <c r="AL362" i="19" s="1"/>
  <c r="AL363" i="19" s="1"/>
  <c r="AL364" i="19" s="1"/>
  <c r="AL365" i="19" s="1"/>
  <c r="AL366" i="19" s="1"/>
  <c r="AL367" i="19" s="1"/>
  <c r="AL368" i="19" s="1"/>
  <c r="AL369" i="19" s="1"/>
  <c r="AL370" i="19" s="1"/>
  <c r="AL371" i="19" s="1"/>
  <c r="AL372" i="19" s="1"/>
  <c r="AL373" i="19" s="1"/>
  <c r="AL374" i="19" s="1"/>
  <c r="AL375" i="19" s="1"/>
  <c r="AL376" i="19" s="1"/>
  <c r="AL377" i="19" s="1"/>
  <c r="AL378" i="19" s="1"/>
  <c r="AL379" i="19" s="1"/>
  <c r="AL380" i="19" s="1"/>
  <c r="AL381" i="19" s="1"/>
  <c r="AL382" i="19" s="1"/>
  <c r="AL383" i="19" s="1"/>
  <c r="AL384" i="19" s="1"/>
  <c r="AL385" i="19" s="1"/>
  <c r="AL386" i="19" s="1"/>
  <c r="AL387" i="19" s="1"/>
  <c r="AL388" i="19" s="1"/>
  <c r="AL389" i="19" s="1"/>
  <c r="AL390" i="19" s="1"/>
  <c r="AL391" i="19" s="1"/>
  <c r="AL392" i="19" s="1"/>
  <c r="AL393" i="19" s="1"/>
  <c r="AL394" i="19" s="1"/>
  <c r="AL395" i="19" s="1"/>
  <c r="AL396" i="19" s="1"/>
  <c r="AL397" i="19" s="1"/>
  <c r="AL398" i="19" s="1"/>
  <c r="AL399" i="19" s="1"/>
  <c r="AL400" i="19" s="1"/>
  <c r="AL401" i="19" s="1"/>
  <c r="AL402" i="19" s="1"/>
  <c r="AL403" i="19" s="1"/>
  <c r="AL404" i="19" s="1"/>
  <c r="AL405" i="19" s="1"/>
  <c r="AL406" i="19" s="1"/>
  <c r="AL407" i="19" s="1"/>
  <c r="AL408" i="19" s="1"/>
  <c r="AL409" i="19" s="1"/>
  <c r="AL410" i="19" s="1"/>
  <c r="AL411" i="19" s="1"/>
  <c r="AL412" i="19" s="1"/>
  <c r="AL413" i="19" s="1"/>
  <c r="AL414" i="19" s="1"/>
  <c r="AL415" i="19" s="1"/>
  <c r="AL416" i="19" s="1"/>
  <c r="AL417" i="19" s="1"/>
  <c r="AL418" i="19" s="1"/>
  <c r="AL419" i="19" s="1"/>
  <c r="AL420" i="19" s="1"/>
  <c r="AL421" i="19" s="1"/>
  <c r="AL422" i="19" s="1"/>
  <c r="AJ322" i="19"/>
  <c r="AI322" i="19"/>
  <c r="AI323" i="19" s="1"/>
  <c r="AI324" i="19" s="1"/>
  <c r="AI325" i="19" s="1"/>
  <c r="AI326" i="19" s="1"/>
  <c r="AI327" i="19" s="1"/>
  <c r="AI328" i="19" s="1"/>
  <c r="AI329" i="19" s="1"/>
  <c r="AI330" i="19" s="1"/>
  <c r="AI331" i="19" s="1"/>
  <c r="AI332" i="19" s="1"/>
  <c r="AI333" i="19" s="1"/>
  <c r="AI334" i="19" s="1"/>
  <c r="AI335" i="19" s="1"/>
  <c r="AI336" i="19" s="1"/>
  <c r="AI337" i="19" s="1"/>
  <c r="AI338" i="19" s="1"/>
  <c r="AI339" i="19" s="1"/>
  <c r="AI340" i="19" s="1"/>
  <c r="AI341" i="19" s="1"/>
  <c r="AI342" i="19" s="1"/>
  <c r="AI343" i="19" s="1"/>
  <c r="AI344" i="19" s="1"/>
  <c r="AI345" i="19" s="1"/>
  <c r="AI346" i="19" s="1"/>
  <c r="AI347" i="19" s="1"/>
  <c r="AI348" i="19" s="1"/>
  <c r="AI349" i="19" s="1"/>
  <c r="AI350" i="19" s="1"/>
  <c r="AI351" i="19" s="1"/>
  <c r="AI352" i="19" s="1"/>
  <c r="AI353" i="19" s="1"/>
  <c r="AI354" i="19" s="1"/>
  <c r="AI355" i="19" s="1"/>
  <c r="AI356" i="19" s="1"/>
  <c r="AI357" i="19" s="1"/>
  <c r="AI358" i="19" s="1"/>
  <c r="AI359" i="19" s="1"/>
  <c r="AI360" i="19" s="1"/>
  <c r="AI361" i="19" s="1"/>
  <c r="AI362" i="19" s="1"/>
  <c r="AI363" i="19" s="1"/>
  <c r="AI364" i="19" s="1"/>
  <c r="AI365" i="19" s="1"/>
  <c r="AI366" i="19" s="1"/>
  <c r="AI367" i="19" s="1"/>
  <c r="AI368" i="19" s="1"/>
  <c r="AI369" i="19" s="1"/>
  <c r="AI370" i="19" s="1"/>
  <c r="AI371" i="19" s="1"/>
  <c r="AI372" i="19" s="1"/>
  <c r="AI373" i="19" s="1"/>
  <c r="AI374" i="19" s="1"/>
  <c r="AI375" i="19" s="1"/>
  <c r="AI376" i="19" s="1"/>
  <c r="AI377" i="19" s="1"/>
  <c r="AI378" i="19" s="1"/>
  <c r="AI379" i="19" s="1"/>
  <c r="AI380" i="19" s="1"/>
  <c r="AI381" i="19" s="1"/>
  <c r="AI382" i="19" s="1"/>
  <c r="AI383" i="19" s="1"/>
  <c r="AI384" i="19" s="1"/>
  <c r="AI385" i="19" s="1"/>
  <c r="AI386" i="19" s="1"/>
  <c r="AI387" i="19" s="1"/>
  <c r="AI388" i="19" s="1"/>
  <c r="AI389" i="19" s="1"/>
  <c r="AI390" i="19" s="1"/>
  <c r="AI391" i="19" s="1"/>
  <c r="AI392" i="19" s="1"/>
  <c r="AI393" i="19" s="1"/>
  <c r="AI394" i="19" s="1"/>
  <c r="AI395" i="19" s="1"/>
  <c r="AI396" i="19" s="1"/>
  <c r="AI397" i="19" s="1"/>
  <c r="AI398" i="19" s="1"/>
  <c r="AI399" i="19" s="1"/>
  <c r="AI400" i="19" s="1"/>
  <c r="AI401" i="19" s="1"/>
  <c r="AI402" i="19" s="1"/>
  <c r="AI403" i="19" s="1"/>
  <c r="AI404" i="19" s="1"/>
  <c r="AI405" i="19" s="1"/>
  <c r="AI406" i="19" s="1"/>
  <c r="AI407" i="19" s="1"/>
  <c r="AI408" i="19" s="1"/>
  <c r="AI409" i="19" s="1"/>
  <c r="AI410" i="19" s="1"/>
  <c r="AI411" i="19" s="1"/>
  <c r="AI412" i="19" s="1"/>
  <c r="AI413" i="19" s="1"/>
  <c r="AI414" i="19" s="1"/>
  <c r="AI415" i="19" s="1"/>
  <c r="AI416" i="19" s="1"/>
  <c r="AI417" i="19" s="1"/>
  <c r="AI418" i="19" s="1"/>
  <c r="AI419" i="19" s="1"/>
  <c r="AI420" i="19" s="1"/>
  <c r="AI421" i="19" s="1"/>
  <c r="AI422" i="19" s="1"/>
  <c r="AL206" i="21"/>
  <c r="AL207" i="21" s="1"/>
  <c r="AL208" i="21" s="1"/>
  <c r="AL209" i="21" s="1"/>
  <c r="AL210" i="21" s="1"/>
  <c r="AL211" i="21" s="1"/>
  <c r="AL212" i="21" s="1"/>
  <c r="AL213" i="21" s="1"/>
  <c r="AL214" i="21" s="1"/>
  <c r="AL215" i="21" s="1"/>
  <c r="AL216" i="21" s="1"/>
  <c r="AL217" i="21" s="1"/>
  <c r="AL218" i="21" s="1"/>
  <c r="AL219" i="21" s="1"/>
  <c r="AL220" i="21" s="1"/>
  <c r="AL221" i="21" s="1"/>
  <c r="AL222" i="21" s="1"/>
  <c r="AL223" i="21" s="1"/>
  <c r="AL224" i="21" s="1"/>
  <c r="AL225" i="21" s="1"/>
  <c r="AL226" i="21" s="1"/>
  <c r="AL227" i="21" s="1"/>
  <c r="AL228" i="21" s="1"/>
  <c r="AL229" i="21" s="1"/>
  <c r="AL230" i="21" s="1"/>
  <c r="AL231" i="21" s="1"/>
  <c r="AL232" i="21" s="1"/>
  <c r="AL233" i="21" s="1"/>
  <c r="AL234" i="21" s="1"/>
  <c r="AL235" i="21" s="1"/>
  <c r="AL236" i="21" s="1"/>
  <c r="AL237" i="21" s="1"/>
  <c r="AL238" i="21" s="1"/>
  <c r="AL239" i="21" s="1"/>
  <c r="AL240" i="21" s="1"/>
  <c r="AL241" i="21" s="1"/>
  <c r="AL242" i="21" s="1"/>
  <c r="AL243" i="21" s="1"/>
  <c r="AL244" i="21" s="1"/>
  <c r="AL245" i="21" s="1"/>
  <c r="AL246" i="21" s="1"/>
  <c r="AL247" i="21" s="1"/>
  <c r="AL248" i="21" s="1"/>
  <c r="AL249" i="21" s="1"/>
  <c r="AL250" i="21" s="1"/>
  <c r="AL251" i="21" s="1"/>
  <c r="AL252" i="21" s="1"/>
  <c r="AL253" i="21" s="1"/>
  <c r="AL254" i="21" s="1"/>
  <c r="AL255" i="21" s="1"/>
  <c r="AL256" i="21" s="1"/>
  <c r="AL257" i="21" s="1"/>
  <c r="AL258" i="21" s="1"/>
  <c r="AL259" i="21" s="1"/>
  <c r="AL260" i="21" s="1"/>
  <c r="AL261" i="21" s="1"/>
  <c r="AL262" i="21" s="1"/>
  <c r="AL263" i="21" s="1"/>
  <c r="AL264" i="21" s="1"/>
  <c r="AL265" i="21" s="1"/>
  <c r="AL266" i="21" s="1"/>
  <c r="AL267" i="21" s="1"/>
  <c r="AL268" i="21" s="1"/>
  <c r="AL269" i="21" s="1"/>
  <c r="AL270" i="21" s="1"/>
  <c r="AL271" i="21" s="1"/>
  <c r="AL272" i="21" s="1"/>
  <c r="AL273" i="21" s="1"/>
  <c r="AL274" i="21" s="1"/>
  <c r="AL275" i="21" s="1"/>
  <c r="AL276" i="21" s="1"/>
  <c r="AL277" i="21" s="1"/>
  <c r="AL278" i="21" s="1"/>
  <c r="AL279" i="21" s="1"/>
  <c r="AL280" i="21" s="1"/>
  <c r="AL281" i="21" s="1"/>
  <c r="AL282" i="21" s="1"/>
  <c r="AL283" i="21" s="1"/>
  <c r="AL284" i="21" s="1"/>
  <c r="AL285" i="21" s="1"/>
  <c r="AL286" i="21" s="1"/>
  <c r="AL287" i="21" s="1"/>
  <c r="AL288" i="21" s="1"/>
  <c r="AL289" i="21" s="1"/>
  <c r="AL290" i="21" s="1"/>
  <c r="AL291" i="21" s="1"/>
  <c r="AL292" i="21" s="1"/>
  <c r="AL293" i="21" s="1"/>
  <c r="AL294" i="21" s="1"/>
  <c r="AL295" i="21" s="1"/>
  <c r="AL296" i="21" s="1"/>
  <c r="AL297" i="21" s="1"/>
  <c r="AL298" i="21" s="1"/>
  <c r="AL299" i="21" s="1"/>
  <c r="AL300" i="21" s="1"/>
  <c r="AL301" i="21" s="1"/>
  <c r="AL302" i="21" s="1"/>
  <c r="AL303" i="21" s="1"/>
  <c r="AL304" i="21" s="1"/>
  <c r="AL305" i="21" s="1"/>
  <c r="AJ205" i="21"/>
  <c r="AI205" i="21"/>
  <c r="AJ326" i="14"/>
  <c r="AE326" i="14" s="1"/>
  <c r="AF326" i="14" s="1"/>
  <c r="AI326" i="14"/>
  <c r="AF322" i="22"/>
  <c r="AB208" i="21"/>
  <c r="AK327" i="14"/>
  <c r="AK328" i="14" s="1"/>
  <c r="AK329" i="14" s="1"/>
  <c r="AK330" i="14" s="1"/>
  <c r="AD638" i="19"/>
  <c r="AB638" i="19" s="1"/>
  <c r="AB218" i="19"/>
  <c r="AB191" i="20"/>
  <c r="AL322" i="12"/>
  <c r="AL323" i="12" s="1"/>
  <c r="AL324" i="12" s="1"/>
  <c r="AL325" i="12" s="1"/>
  <c r="AL326" i="12" s="1"/>
  <c r="AL327" i="12" s="1"/>
  <c r="AL328" i="12" s="1"/>
  <c r="AL329" i="12" s="1"/>
  <c r="AL330" i="12" s="1"/>
  <c r="AL331" i="12" s="1"/>
  <c r="AL332" i="12" s="1"/>
  <c r="AL333" i="12" s="1"/>
  <c r="AL334" i="12" s="1"/>
  <c r="AL335" i="12" s="1"/>
  <c r="AL336" i="12" s="1"/>
  <c r="AL337" i="12" s="1"/>
  <c r="AL338" i="12" s="1"/>
  <c r="AL339" i="12" s="1"/>
  <c r="AL340" i="12" s="1"/>
  <c r="AL341" i="12" s="1"/>
  <c r="AL342" i="12" s="1"/>
  <c r="AL343" i="12" s="1"/>
  <c r="AL344" i="12" s="1"/>
  <c r="AL345" i="12" s="1"/>
  <c r="AL346" i="12" s="1"/>
  <c r="AL347" i="12" s="1"/>
  <c r="AL348" i="12" s="1"/>
  <c r="AL349" i="12" s="1"/>
  <c r="AL350" i="12" s="1"/>
  <c r="AL351" i="12" s="1"/>
  <c r="AL352" i="12" s="1"/>
  <c r="AL353" i="12" s="1"/>
  <c r="AL354" i="12" s="1"/>
  <c r="AL355" i="12" s="1"/>
  <c r="AL356" i="12" s="1"/>
  <c r="AL357" i="12" s="1"/>
  <c r="AL358" i="12" s="1"/>
  <c r="AL359" i="12" s="1"/>
  <c r="AL360" i="12" s="1"/>
  <c r="AL361" i="12" s="1"/>
  <c r="AL362" i="12" s="1"/>
  <c r="AL363" i="12" s="1"/>
  <c r="AL364" i="12" s="1"/>
  <c r="AL365" i="12" s="1"/>
  <c r="AL366" i="12" s="1"/>
  <c r="AL367" i="12" s="1"/>
  <c r="AL368" i="12" s="1"/>
  <c r="AL369" i="12" s="1"/>
  <c r="AL370" i="12" s="1"/>
  <c r="AL371" i="12" s="1"/>
  <c r="AL372" i="12" s="1"/>
  <c r="AL373" i="12" s="1"/>
  <c r="AL374" i="12" s="1"/>
  <c r="AL375" i="12" s="1"/>
  <c r="AL376" i="12" s="1"/>
  <c r="AL377" i="12" s="1"/>
  <c r="AL378" i="12" s="1"/>
  <c r="AL379" i="12" s="1"/>
  <c r="AL380" i="12" s="1"/>
  <c r="AL381" i="12" s="1"/>
  <c r="AL382" i="12" s="1"/>
  <c r="AL383" i="12" s="1"/>
  <c r="AL384" i="12" s="1"/>
  <c r="AL385" i="12" s="1"/>
  <c r="AL386" i="12" s="1"/>
  <c r="AL387" i="12" s="1"/>
  <c r="AL388" i="12" s="1"/>
  <c r="AL389" i="12" s="1"/>
  <c r="AL390" i="12" s="1"/>
  <c r="AL391" i="12" s="1"/>
  <c r="AL392" i="12" s="1"/>
  <c r="AL393" i="12" s="1"/>
  <c r="AL394" i="12" s="1"/>
  <c r="AL395" i="12" s="1"/>
  <c r="AL396" i="12" s="1"/>
  <c r="AL397" i="12" s="1"/>
  <c r="AL398" i="12" s="1"/>
  <c r="AL399" i="12" s="1"/>
  <c r="AL400" i="12" s="1"/>
  <c r="AL401" i="12" s="1"/>
  <c r="AL402" i="12" s="1"/>
  <c r="AL403" i="12" s="1"/>
  <c r="AL404" i="12" s="1"/>
  <c r="AL405" i="12" s="1"/>
  <c r="AL406" i="12" s="1"/>
  <c r="AL407" i="12" s="1"/>
  <c r="AL408" i="12" s="1"/>
  <c r="AL409" i="12" s="1"/>
  <c r="AL410" i="12" s="1"/>
  <c r="AL411" i="12" s="1"/>
  <c r="AL412" i="12" s="1"/>
  <c r="AL413" i="12" s="1"/>
  <c r="AL414" i="12" s="1"/>
  <c r="AL415" i="12" s="1"/>
  <c r="AL416" i="12" s="1"/>
  <c r="AL417" i="12" s="1"/>
  <c r="AL418" i="12" s="1"/>
  <c r="AL419" i="12" s="1"/>
  <c r="AL420" i="12" s="1"/>
  <c r="AL421" i="12" s="1"/>
  <c r="AJ321" i="12"/>
  <c r="AE321" i="12" s="1"/>
  <c r="AF321" i="12" s="1"/>
  <c r="AI321" i="12"/>
  <c r="AJ190" i="20"/>
  <c r="AI190" i="20"/>
  <c r="AI191" i="20" s="1"/>
  <c r="AI192" i="20" s="1"/>
  <c r="AJ217" i="22"/>
  <c r="AI217" i="22"/>
  <c r="AB639" i="22"/>
  <c r="AL311" i="21"/>
  <c r="AL312" i="21" s="1"/>
  <c r="AL313" i="21" s="1"/>
  <c r="AL314" i="21" s="1"/>
  <c r="AL315" i="21" s="1"/>
  <c r="AL316" i="21" s="1"/>
  <c r="AL317" i="21" s="1"/>
  <c r="AL318" i="21" s="1"/>
  <c r="AL319" i="21" s="1"/>
  <c r="AL320" i="21" s="1"/>
  <c r="AL321" i="21" s="1"/>
  <c r="AL322" i="21" s="1"/>
  <c r="AL323" i="21" s="1"/>
  <c r="AL324" i="21" s="1"/>
  <c r="AL325" i="21" s="1"/>
  <c r="AL326" i="21" s="1"/>
  <c r="AL327" i="21" s="1"/>
  <c r="AL328" i="21" s="1"/>
  <c r="AL329" i="21" s="1"/>
  <c r="AL330" i="21" s="1"/>
  <c r="AL331" i="21" s="1"/>
  <c r="AL332" i="21" s="1"/>
  <c r="AL333" i="21" s="1"/>
  <c r="AL334" i="21" s="1"/>
  <c r="AL335" i="21" s="1"/>
  <c r="AL336" i="21" s="1"/>
  <c r="AL337" i="21" s="1"/>
  <c r="AL338" i="21" s="1"/>
  <c r="AL339" i="21" s="1"/>
  <c r="AL340" i="21" s="1"/>
  <c r="AL341" i="21" s="1"/>
  <c r="AL342" i="21" s="1"/>
  <c r="AL343" i="21" s="1"/>
  <c r="AL344" i="21" s="1"/>
  <c r="AL345" i="21" s="1"/>
  <c r="AL346" i="21" s="1"/>
  <c r="AL347" i="21" s="1"/>
  <c r="AL348" i="21" s="1"/>
  <c r="AL349" i="21" s="1"/>
  <c r="AL350" i="21" s="1"/>
  <c r="AL351" i="21" s="1"/>
  <c r="AL352" i="21" s="1"/>
  <c r="AL353" i="21" s="1"/>
  <c r="AL354" i="21" s="1"/>
  <c r="AL355" i="21" s="1"/>
  <c r="AL356" i="21" s="1"/>
  <c r="AL357" i="21" s="1"/>
  <c r="AL358" i="21" s="1"/>
  <c r="AL359" i="21" s="1"/>
  <c r="AL360" i="21" s="1"/>
  <c r="AL361" i="21" s="1"/>
  <c r="AL362" i="21" s="1"/>
  <c r="AL363" i="21" s="1"/>
  <c r="AL364" i="21" s="1"/>
  <c r="AL365" i="21" s="1"/>
  <c r="AL366" i="21" s="1"/>
  <c r="AL367" i="21" s="1"/>
  <c r="AL368" i="21" s="1"/>
  <c r="AL369" i="21" s="1"/>
  <c r="AL370" i="21" s="1"/>
  <c r="AL371" i="21" s="1"/>
  <c r="AL372" i="21" s="1"/>
  <c r="AL373" i="21" s="1"/>
  <c r="AL374" i="21" s="1"/>
  <c r="AL375" i="21" s="1"/>
  <c r="AL376" i="21" s="1"/>
  <c r="AL377" i="21" s="1"/>
  <c r="AL378" i="21" s="1"/>
  <c r="AL379" i="21" s="1"/>
  <c r="AL380" i="21" s="1"/>
  <c r="AL381" i="21" s="1"/>
  <c r="AL382" i="21" s="1"/>
  <c r="AL383" i="21" s="1"/>
  <c r="AL384" i="21" s="1"/>
  <c r="AL385" i="21" s="1"/>
  <c r="AL386" i="21" s="1"/>
  <c r="AL387" i="21" s="1"/>
  <c r="AL388" i="21" s="1"/>
  <c r="AL389" i="21" s="1"/>
  <c r="AL390" i="21" s="1"/>
  <c r="AL391" i="21" s="1"/>
  <c r="AL392" i="21" s="1"/>
  <c r="AL393" i="21" s="1"/>
  <c r="AL394" i="21" s="1"/>
  <c r="AL395" i="21" s="1"/>
  <c r="AL396" i="21" s="1"/>
  <c r="AL397" i="21" s="1"/>
  <c r="AL398" i="21" s="1"/>
  <c r="AL399" i="21" s="1"/>
  <c r="AL400" i="21" s="1"/>
  <c r="AL401" i="21" s="1"/>
  <c r="AL402" i="21" s="1"/>
  <c r="AL403" i="21" s="1"/>
  <c r="AL404" i="21" s="1"/>
  <c r="AL405" i="21" s="1"/>
  <c r="AL406" i="21" s="1"/>
  <c r="AL407" i="21" s="1"/>
  <c r="AL408" i="21" s="1"/>
  <c r="AL409" i="21" s="1"/>
  <c r="AL410" i="21" s="1"/>
  <c r="AI310" i="21"/>
  <c r="AJ310" i="21"/>
  <c r="AE310" i="21" s="1"/>
  <c r="AF310" i="21" s="1"/>
  <c r="AJ637" i="22"/>
  <c r="AI637" i="22"/>
  <c r="AA218" i="12"/>
  <c r="AK533" i="19"/>
  <c r="AK534" i="19" s="1"/>
  <c r="AK535" i="19" s="1"/>
  <c r="AJ532" i="19"/>
  <c r="AE532" i="19" s="1"/>
  <c r="AF532" i="19" s="1"/>
  <c r="AI532" i="19"/>
  <c r="AI533" i="19" s="1"/>
  <c r="AI534" i="19" s="1"/>
  <c r="AI535" i="19" s="1"/>
  <c r="AI536" i="19" s="1"/>
  <c r="AI537" i="19" s="1"/>
  <c r="AC427" i="19"/>
  <c r="AJ427" i="19"/>
  <c r="AJ428" i="19" s="1"/>
  <c r="AI427" i="19"/>
  <c r="AI428" i="19" s="1"/>
  <c r="AI429" i="19" s="1"/>
  <c r="AB640" i="22"/>
  <c r="AA641" i="22"/>
  <c r="AA642" i="22" s="1"/>
  <c r="B94" i="2"/>
  <c r="B95" i="2" s="1"/>
  <c r="B96" i="2" s="1"/>
  <c r="B97" i="2" s="1"/>
  <c r="AC637" i="22"/>
  <c r="AD217" i="22"/>
  <c r="B97" i="12"/>
  <c r="AB202" i="2"/>
  <c r="B111" i="19"/>
  <c r="B112" i="19" s="1"/>
  <c r="B88" i="20"/>
  <c r="B89" i="20" s="1"/>
  <c r="AB637" i="19"/>
  <c r="AE637" i="19" s="1"/>
  <c r="AI206" i="21"/>
  <c r="AD310" i="21"/>
  <c r="AA323" i="12"/>
  <c r="AC532" i="22"/>
  <c r="AD322" i="19"/>
  <c r="C88" i="20"/>
  <c r="AB192" i="20"/>
  <c r="AK218" i="14"/>
  <c r="AK219" i="14" s="1"/>
  <c r="AK220" i="14" s="1"/>
  <c r="AB433" i="14"/>
  <c r="AC433" i="14" s="1"/>
  <c r="AA326" i="22"/>
  <c r="AA327" i="22" s="1"/>
  <c r="AB327" i="22" s="1"/>
  <c r="AA535" i="22"/>
  <c r="AA430" i="22"/>
  <c r="AB641" i="22"/>
  <c r="AC323" i="22"/>
  <c r="AK533" i="22"/>
  <c r="AC533" i="22" s="1"/>
  <c r="B110" i="22"/>
  <c r="C92" i="21"/>
  <c r="AB312" i="21"/>
  <c r="AC312" i="21" s="1"/>
  <c r="D91" i="21"/>
  <c r="C89" i="20"/>
  <c r="B90" i="20"/>
  <c r="AI327" i="14"/>
  <c r="AI328" i="14" s="1"/>
  <c r="AI329" i="14" s="1"/>
  <c r="AI330" i="14" s="1"/>
  <c r="AI331" i="14" s="1"/>
  <c r="AI332" i="14" s="1"/>
  <c r="AJ218" i="14"/>
  <c r="AA328" i="14"/>
  <c r="AB328" i="14" s="1"/>
  <c r="AD328" i="14" s="1"/>
  <c r="AB428" i="19"/>
  <c r="AK428" i="19"/>
  <c r="AK429" i="19" s="1"/>
  <c r="AC217" i="19"/>
  <c r="AK323" i="19"/>
  <c r="AK324" i="19" s="1"/>
  <c r="AK325" i="19" s="1"/>
  <c r="AK326" i="19" s="1"/>
  <c r="AK327" i="19" s="1"/>
  <c r="AD639" i="19"/>
  <c r="AB639" i="19" s="1"/>
  <c r="C111" i="19"/>
  <c r="AA324" i="19"/>
  <c r="AB429" i="19"/>
  <c r="AA220" i="19"/>
  <c r="AB430" i="19"/>
  <c r="AA431" i="19"/>
  <c r="AA641" i="19"/>
  <c r="AD640" i="19"/>
  <c r="AC640" i="19" s="1"/>
  <c r="AB534" i="19"/>
  <c r="AC534" i="19" s="1"/>
  <c r="AA535" i="19"/>
  <c r="AD217" i="19"/>
  <c r="AB533" i="19"/>
  <c r="AC533" i="19" s="1"/>
  <c r="AD427" i="19"/>
  <c r="AI218" i="19"/>
  <c r="AI219" i="19" s="1"/>
  <c r="AI220" i="19" s="1"/>
  <c r="AI221" i="19" s="1"/>
  <c r="AI222" i="19" s="1"/>
  <c r="AI223" i="19" s="1"/>
  <c r="AI224" i="19" s="1"/>
  <c r="AI225" i="19" s="1"/>
  <c r="AI226" i="19" s="1"/>
  <c r="AI227" i="19" s="1"/>
  <c r="AI228" i="19" s="1"/>
  <c r="AI229" i="19" s="1"/>
  <c r="AI230" i="19" s="1"/>
  <c r="AI231" i="19" s="1"/>
  <c r="AI232" i="19" s="1"/>
  <c r="AI233" i="19" s="1"/>
  <c r="AI234" i="19" s="1"/>
  <c r="AI235" i="19" s="1"/>
  <c r="AI236" i="19" s="1"/>
  <c r="AI237" i="19" s="1"/>
  <c r="AI238" i="19" s="1"/>
  <c r="AI239" i="19" s="1"/>
  <c r="AI240" i="19" s="1"/>
  <c r="AI241" i="19" s="1"/>
  <c r="AI242" i="19" s="1"/>
  <c r="AI243" i="19" s="1"/>
  <c r="AI244" i="19" s="1"/>
  <c r="AI245" i="19" s="1"/>
  <c r="AI246" i="19" s="1"/>
  <c r="AI247" i="19" s="1"/>
  <c r="AI248" i="19" s="1"/>
  <c r="AI249" i="19" s="1"/>
  <c r="AI250" i="19" s="1"/>
  <c r="AI251" i="19" s="1"/>
  <c r="AI252" i="19" s="1"/>
  <c r="AI253" i="19" s="1"/>
  <c r="AI254" i="19" s="1"/>
  <c r="AI255" i="19" s="1"/>
  <c r="AI256" i="19" s="1"/>
  <c r="AI257" i="19" s="1"/>
  <c r="AI258" i="19" s="1"/>
  <c r="AI259" i="19" s="1"/>
  <c r="AI260" i="19" s="1"/>
  <c r="AI261" i="19" s="1"/>
  <c r="AI262" i="19" s="1"/>
  <c r="AI263" i="19" s="1"/>
  <c r="AI264" i="19" s="1"/>
  <c r="AI265" i="19" s="1"/>
  <c r="AI266" i="19" s="1"/>
  <c r="AI267" i="19" s="1"/>
  <c r="AI268" i="19" s="1"/>
  <c r="AI269" i="19" s="1"/>
  <c r="AI270" i="19" s="1"/>
  <c r="AI271" i="19" s="1"/>
  <c r="AI272" i="19" s="1"/>
  <c r="AI273" i="19" s="1"/>
  <c r="AI274" i="19" s="1"/>
  <c r="AI275" i="19" s="1"/>
  <c r="AI276" i="19" s="1"/>
  <c r="AI277" i="19" s="1"/>
  <c r="AI278" i="19" s="1"/>
  <c r="AI279" i="19" s="1"/>
  <c r="AI280" i="19" s="1"/>
  <c r="AI281" i="19" s="1"/>
  <c r="AI282" i="19" s="1"/>
  <c r="AI283" i="19" s="1"/>
  <c r="AI284" i="19" s="1"/>
  <c r="AI285" i="19" s="1"/>
  <c r="AI286" i="19" s="1"/>
  <c r="AI287" i="19" s="1"/>
  <c r="AI288" i="19" s="1"/>
  <c r="AI289" i="19" s="1"/>
  <c r="AI290" i="19" s="1"/>
  <c r="AI291" i="19" s="1"/>
  <c r="AI292" i="19" s="1"/>
  <c r="AI293" i="19" s="1"/>
  <c r="AI294" i="19" s="1"/>
  <c r="AI295" i="19" s="1"/>
  <c r="AI296" i="19" s="1"/>
  <c r="AI297" i="19" s="1"/>
  <c r="AI298" i="19" s="1"/>
  <c r="AI299" i="19" s="1"/>
  <c r="AI300" i="19" s="1"/>
  <c r="AI301" i="19" s="1"/>
  <c r="AI302" i="19" s="1"/>
  <c r="AI303" i="19" s="1"/>
  <c r="AI304" i="19" s="1"/>
  <c r="AI305" i="19" s="1"/>
  <c r="AI306" i="19" s="1"/>
  <c r="AI307" i="19" s="1"/>
  <c r="AI308" i="19" s="1"/>
  <c r="AI309" i="19" s="1"/>
  <c r="AI310" i="19" s="1"/>
  <c r="AI311" i="19" s="1"/>
  <c r="AI312" i="19" s="1"/>
  <c r="AI313" i="19" s="1"/>
  <c r="AI314" i="19" s="1"/>
  <c r="AI315" i="19" s="1"/>
  <c r="AI316" i="19" s="1"/>
  <c r="AI317" i="19" s="1"/>
  <c r="AJ218" i="19"/>
  <c r="AK536" i="19"/>
  <c r="AJ323" i="19"/>
  <c r="AC638" i="19"/>
  <c r="AE638" i="19" s="1"/>
  <c r="AM218" i="19"/>
  <c r="AM219" i="19" s="1"/>
  <c r="AM220" i="19" s="1"/>
  <c r="AM221" i="19" s="1"/>
  <c r="AM222" i="19" s="1"/>
  <c r="AM223" i="19" s="1"/>
  <c r="AM224" i="19" s="1"/>
  <c r="AM225" i="19" s="1"/>
  <c r="AM226" i="19" s="1"/>
  <c r="AM227" i="19" s="1"/>
  <c r="AM228" i="19" s="1"/>
  <c r="AM229" i="19" s="1"/>
  <c r="AM230" i="19" s="1"/>
  <c r="AM231" i="19" s="1"/>
  <c r="AM232" i="19" s="1"/>
  <c r="AM233" i="19" s="1"/>
  <c r="AM234" i="19" s="1"/>
  <c r="AM235" i="19" s="1"/>
  <c r="AM236" i="19" s="1"/>
  <c r="AM237" i="19" s="1"/>
  <c r="AM238" i="19" s="1"/>
  <c r="AM239" i="19" s="1"/>
  <c r="AM240" i="19" s="1"/>
  <c r="AM241" i="19" s="1"/>
  <c r="AM242" i="19" s="1"/>
  <c r="AM243" i="19" s="1"/>
  <c r="AM244" i="19" s="1"/>
  <c r="AM245" i="19" s="1"/>
  <c r="AM246" i="19" s="1"/>
  <c r="AM247" i="19" s="1"/>
  <c r="AM248" i="19" s="1"/>
  <c r="AM249" i="19" s="1"/>
  <c r="AM250" i="19" s="1"/>
  <c r="AM251" i="19" s="1"/>
  <c r="AM252" i="19" s="1"/>
  <c r="AM253" i="19" s="1"/>
  <c r="AM254" i="19" s="1"/>
  <c r="AM255" i="19" s="1"/>
  <c r="AM256" i="19" s="1"/>
  <c r="AM257" i="19" s="1"/>
  <c r="AM258" i="19" s="1"/>
  <c r="AM259" i="19" s="1"/>
  <c r="AM260" i="19" s="1"/>
  <c r="AM261" i="19" s="1"/>
  <c r="AM262" i="19" s="1"/>
  <c r="AM263" i="19" s="1"/>
  <c r="AM264" i="19" s="1"/>
  <c r="AM265" i="19" s="1"/>
  <c r="AM266" i="19" s="1"/>
  <c r="AM267" i="19" s="1"/>
  <c r="AM268" i="19" s="1"/>
  <c r="AM269" i="19" s="1"/>
  <c r="AM270" i="19" s="1"/>
  <c r="AM271" i="19" s="1"/>
  <c r="AM272" i="19" s="1"/>
  <c r="AM273" i="19" s="1"/>
  <c r="AM274" i="19" s="1"/>
  <c r="AM275" i="19" s="1"/>
  <c r="AM276" i="19" s="1"/>
  <c r="AM277" i="19" s="1"/>
  <c r="AM278" i="19" s="1"/>
  <c r="AM279" i="19" s="1"/>
  <c r="AM280" i="19" s="1"/>
  <c r="AM281" i="19" s="1"/>
  <c r="AM282" i="19" s="1"/>
  <c r="AM283" i="19" s="1"/>
  <c r="AM284" i="19" s="1"/>
  <c r="AM285" i="19" s="1"/>
  <c r="AM286" i="19" s="1"/>
  <c r="AM287" i="19" s="1"/>
  <c r="AM288" i="19" s="1"/>
  <c r="AM289" i="19" s="1"/>
  <c r="AM290" i="19" s="1"/>
  <c r="AM291" i="19" s="1"/>
  <c r="AM292" i="19" s="1"/>
  <c r="AM293" i="19" s="1"/>
  <c r="AM294" i="19" s="1"/>
  <c r="AM295" i="19" s="1"/>
  <c r="AM296" i="19" s="1"/>
  <c r="AM297" i="19" s="1"/>
  <c r="AM298" i="19" s="1"/>
  <c r="AM299" i="19" s="1"/>
  <c r="AM300" i="19" s="1"/>
  <c r="AM301" i="19" s="1"/>
  <c r="AM302" i="19" s="1"/>
  <c r="AM303" i="19" s="1"/>
  <c r="AM304" i="19" s="1"/>
  <c r="AM305" i="19" s="1"/>
  <c r="AM306" i="19" s="1"/>
  <c r="AM307" i="19" s="1"/>
  <c r="AM308" i="19" s="1"/>
  <c r="AM309" i="19" s="1"/>
  <c r="AM310" i="19" s="1"/>
  <c r="AM311" i="19" s="1"/>
  <c r="AM312" i="19" s="1"/>
  <c r="AM313" i="19" s="1"/>
  <c r="AM314" i="19" s="1"/>
  <c r="AM315" i="19" s="1"/>
  <c r="AM316" i="19" s="1"/>
  <c r="AM317" i="19" s="1"/>
  <c r="AA314" i="21"/>
  <c r="AA315" i="21" s="1"/>
  <c r="AB313" i="21"/>
  <c r="B94" i="21"/>
  <c r="C93" i="21"/>
  <c r="AA210" i="21"/>
  <c r="AB207" i="21"/>
  <c r="AA643" i="22"/>
  <c r="AB642" i="22"/>
  <c r="AJ218" i="22"/>
  <c r="AD322" i="22"/>
  <c r="AD637" i="22"/>
  <c r="AA220" i="22"/>
  <c r="AB428" i="22"/>
  <c r="AC428" i="22" s="1"/>
  <c r="AI323" i="22"/>
  <c r="AI324" i="22" s="1"/>
  <c r="AC324" i="22"/>
  <c r="AC311" i="21"/>
  <c r="AD311" i="21"/>
  <c r="AK326" i="22"/>
  <c r="AK327" i="22" s="1"/>
  <c r="AD325" i="22"/>
  <c r="AD323" i="22"/>
  <c r="AB638" i="22"/>
  <c r="AC638" i="22" s="1"/>
  <c r="AK639" i="22"/>
  <c r="AD205" i="21"/>
  <c r="AD312" i="21"/>
  <c r="AK313" i="21"/>
  <c r="AK314" i="21" s="1"/>
  <c r="AK315" i="21" s="1"/>
  <c r="AB193" i="20"/>
  <c r="AA194" i="20"/>
  <c r="C112" i="19"/>
  <c r="B113" i="19"/>
  <c r="AD326" i="14"/>
  <c r="AI218" i="14"/>
  <c r="AI219" i="14" s="1"/>
  <c r="AI220" i="14" s="1"/>
  <c r="AI221" i="14" s="1"/>
  <c r="AA219" i="14"/>
  <c r="AA220" i="14" s="1"/>
  <c r="AB220" i="14" s="1"/>
  <c r="AD217" i="14"/>
  <c r="E108" i="14" s="1"/>
  <c r="AH220" i="14"/>
  <c r="AH221" i="14" s="1"/>
  <c r="AH222" i="14" s="1"/>
  <c r="AH223" i="14" s="1"/>
  <c r="AH224" i="14" s="1"/>
  <c r="AH225" i="14" s="1"/>
  <c r="AH226" i="14" s="1"/>
  <c r="AH227" i="14" s="1"/>
  <c r="AH228" i="14" s="1"/>
  <c r="AH229" i="14" s="1"/>
  <c r="AH230" i="14" s="1"/>
  <c r="AH231" i="14" s="1"/>
  <c r="AH232" i="14" s="1"/>
  <c r="AH233" i="14" s="1"/>
  <c r="AH234" i="14" s="1"/>
  <c r="AH235" i="14" s="1"/>
  <c r="AH236" i="14" s="1"/>
  <c r="AH237" i="14" s="1"/>
  <c r="AH238" i="14" s="1"/>
  <c r="AH239" i="14" s="1"/>
  <c r="AH240" i="14" s="1"/>
  <c r="AH241" i="14" s="1"/>
  <c r="AH242" i="14" s="1"/>
  <c r="AH243" i="14" s="1"/>
  <c r="AH244" i="14" s="1"/>
  <c r="AH245" i="14" s="1"/>
  <c r="AH246" i="14" s="1"/>
  <c r="AH247" i="14" s="1"/>
  <c r="AH248" i="14" s="1"/>
  <c r="AH249" i="14" s="1"/>
  <c r="AH250" i="14" s="1"/>
  <c r="AH251" i="14" s="1"/>
  <c r="AH252" i="14" s="1"/>
  <c r="AH253" i="14" s="1"/>
  <c r="AH254" i="14" s="1"/>
  <c r="AH255" i="14" s="1"/>
  <c r="AH256" i="14" s="1"/>
  <c r="AH257" i="14" s="1"/>
  <c r="AH258" i="14" s="1"/>
  <c r="AH259" i="14" s="1"/>
  <c r="AH260" i="14" s="1"/>
  <c r="AH261" i="14" s="1"/>
  <c r="AH262" i="14" s="1"/>
  <c r="AH263" i="14" s="1"/>
  <c r="AH264" i="14" s="1"/>
  <c r="AH265" i="14" s="1"/>
  <c r="AH266" i="14" s="1"/>
  <c r="AH267" i="14" s="1"/>
  <c r="AH268" i="14" s="1"/>
  <c r="AH269" i="14" s="1"/>
  <c r="AH270" i="14" s="1"/>
  <c r="AH271" i="14" s="1"/>
  <c r="AH272" i="14" s="1"/>
  <c r="AH273" i="14" s="1"/>
  <c r="AH274" i="14" s="1"/>
  <c r="AH275" i="14" s="1"/>
  <c r="AH276" i="14" s="1"/>
  <c r="AH277" i="14" s="1"/>
  <c r="AH278" i="14" s="1"/>
  <c r="AH279" i="14" s="1"/>
  <c r="AH280" i="14" s="1"/>
  <c r="AH281" i="14" s="1"/>
  <c r="AH282" i="14" s="1"/>
  <c r="AH283" i="14" s="1"/>
  <c r="AH284" i="14" s="1"/>
  <c r="AH285" i="14" s="1"/>
  <c r="AH286" i="14" s="1"/>
  <c r="AH287" i="14" s="1"/>
  <c r="AH288" i="14" s="1"/>
  <c r="AH289" i="14" s="1"/>
  <c r="AH290" i="14" s="1"/>
  <c r="AH291" i="14" s="1"/>
  <c r="AH292" i="14" s="1"/>
  <c r="AH293" i="14" s="1"/>
  <c r="AH294" i="14" s="1"/>
  <c r="AH295" i="14" s="1"/>
  <c r="AH296" i="14" s="1"/>
  <c r="AH297" i="14" s="1"/>
  <c r="AH298" i="14" s="1"/>
  <c r="AH299" i="14" s="1"/>
  <c r="AH300" i="14" s="1"/>
  <c r="AH301" i="14" s="1"/>
  <c r="AH302" i="14" s="1"/>
  <c r="AH303" i="14" s="1"/>
  <c r="AH304" i="14" s="1"/>
  <c r="AH305" i="14" s="1"/>
  <c r="AH306" i="14" s="1"/>
  <c r="AH307" i="14" s="1"/>
  <c r="AH308" i="14" s="1"/>
  <c r="AH309" i="14" s="1"/>
  <c r="AH310" i="14" s="1"/>
  <c r="AH311" i="14" s="1"/>
  <c r="AH312" i="14" s="1"/>
  <c r="AH313" i="14" s="1"/>
  <c r="AH314" i="14" s="1"/>
  <c r="AH315" i="14" s="1"/>
  <c r="AH316" i="14" s="1"/>
  <c r="AH317" i="14" s="1"/>
  <c r="B110" i="14"/>
  <c r="AB434" i="14"/>
  <c r="AC434" i="14" s="1"/>
  <c r="AA435" i="14"/>
  <c r="AG330" i="14"/>
  <c r="AG331" i="14" s="1"/>
  <c r="AG332" i="14" s="1"/>
  <c r="AG333" i="14" s="1"/>
  <c r="AG334" i="14" s="1"/>
  <c r="AG335" i="14" s="1"/>
  <c r="AG336" i="14" s="1"/>
  <c r="AG337" i="14" s="1"/>
  <c r="AG338" i="14" s="1"/>
  <c r="AG339" i="14" s="1"/>
  <c r="AG340" i="14" s="1"/>
  <c r="AG341" i="14" s="1"/>
  <c r="AG342" i="14" s="1"/>
  <c r="AG343" i="14" s="1"/>
  <c r="AG344" i="14" s="1"/>
  <c r="AG345" i="14" s="1"/>
  <c r="AG346" i="14" s="1"/>
  <c r="AG347" i="14" s="1"/>
  <c r="AG348" i="14" s="1"/>
  <c r="AG349" i="14" s="1"/>
  <c r="AG350" i="14" s="1"/>
  <c r="AG351" i="14" s="1"/>
  <c r="AG352" i="14" s="1"/>
  <c r="AG353" i="14" s="1"/>
  <c r="AG354" i="14" s="1"/>
  <c r="AG355" i="14" s="1"/>
  <c r="AG356" i="14" s="1"/>
  <c r="AG357" i="14" s="1"/>
  <c r="AG358" i="14" s="1"/>
  <c r="AG359" i="14" s="1"/>
  <c r="AG360" i="14" s="1"/>
  <c r="AG361" i="14" s="1"/>
  <c r="AG362" i="14" s="1"/>
  <c r="AG363" i="14" s="1"/>
  <c r="AG364" i="14" s="1"/>
  <c r="AG365" i="14" s="1"/>
  <c r="AG366" i="14" s="1"/>
  <c r="AG367" i="14" s="1"/>
  <c r="AG368" i="14" s="1"/>
  <c r="AG369" i="14" s="1"/>
  <c r="AG370" i="14" s="1"/>
  <c r="AG371" i="14" s="1"/>
  <c r="AG372" i="14" s="1"/>
  <c r="AG373" i="14" s="1"/>
  <c r="AG374" i="14" s="1"/>
  <c r="AG375" i="14" s="1"/>
  <c r="AG376" i="14" s="1"/>
  <c r="AG377" i="14" s="1"/>
  <c r="AG378" i="14" s="1"/>
  <c r="AG379" i="14" s="1"/>
  <c r="AG380" i="14" s="1"/>
  <c r="AG381" i="14" s="1"/>
  <c r="AG382" i="14" s="1"/>
  <c r="AG383" i="14" s="1"/>
  <c r="AG384" i="14" s="1"/>
  <c r="AG385" i="14" s="1"/>
  <c r="AG386" i="14" s="1"/>
  <c r="AG387" i="14" s="1"/>
  <c r="AG388" i="14" s="1"/>
  <c r="AG389" i="14" s="1"/>
  <c r="AG390" i="14" s="1"/>
  <c r="AG391" i="14" s="1"/>
  <c r="AG392" i="14" s="1"/>
  <c r="AG393" i="14" s="1"/>
  <c r="AG394" i="14" s="1"/>
  <c r="AG395" i="14" s="1"/>
  <c r="AG396" i="14" s="1"/>
  <c r="AG397" i="14" s="1"/>
  <c r="AG398" i="14" s="1"/>
  <c r="AG399" i="14" s="1"/>
  <c r="AG400" i="14" s="1"/>
  <c r="AG401" i="14" s="1"/>
  <c r="AG402" i="14" s="1"/>
  <c r="AG403" i="14" s="1"/>
  <c r="AG404" i="14" s="1"/>
  <c r="AG405" i="14" s="1"/>
  <c r="AG406" i="14" s="1"/>
  <c r="AG407" i="14" s="1"/>
  <c r="AG408" i="14" s="1"/>
  <c r="AG409" i="14" s="1"/>
  <c r="AG410" i="14" s="1"/>
  <c r="AG411" i="14" s="1"/>
  <c r="AG412" i="14" s="1"/>
  <c r="AG413" i="14" s="1"/>
  <c r="AG414" i="14" s="1"/>
  <c r="AG415" i="14" s="1"/>
  <c r="AG416" i="14" s="1"/>
  <c r="AG417" i="14" s="1"/>
  <c r="AG418" i="14" s="1"/>
  <c r="AG419" i="14" s="1"/>
  <c r="AG420" i="14" s="1"/>
  <c r="AG421" i="14" s="1"/>
  <c r="AG422" i="14" s="1"/>
  <c r="AG423" i="14" s="1"/>
  <c r="AG424" i="14" s="1"/>
  <c r="AG425" i="14" s="1"/>
  <c r="AG426" i="14" s="1"/>
  <c r="AD327" i="14"/>
  <c r="AI322" i="12"/>
  <c r="AI323" i="12" s="1"/>
  <c r="AL217" i="12"/>
  <c r="AL218" i="12" s="1"/>
  <c r="AL219" i="12" s="1"/>
  <c r="AL220" i="12" s="1"/>
  <c r="AL221" i="12" s="1"/>
  <c r="AL222" i="12" s="1"/>
  <c r="AL223" i="12" s="1"/>
  <c r="AL224" i="12" s="1"/>
  <c r="AL225" i="12" s="1"/>
  <c r="AL226" i="12" s="1"/>
  <c r="AL227" i="12" s="1"/>
  <c r="AL228" i="12" s="1"/>
  <c r="AL229" i="12" s="1"/>
  <c r="AL230" i="12" s="1"/>
  <c r="AL231" i="12" s="1"/>
  <c r="AL232" i="12" s="1"/>
  <c r="AL233" i="12" s="1"/>
  <c r="AL234" i="12" s="1"/>
  <c r="AL235" i="12" s="1"/>
  <c r="AL236" i="12" s="1"/>
  <c r="AL237" i="12" s="1"/>
  <c r="AL238" i="12" s="1"/>
  <c r="AL239" i="12" s="1"/>
  <c r="AL240" i="12" s="1"/>
  <c r="AL241" i="12" s="1"/>
  <c r="AL242" i="12" s="1"/>
  <c r="AL243" i="12" s="1"/>
  <c r="AL244" i="12" s="1"/>
  <c r="AL245" i="12" s="1"/>
  <c r="AL246" i="12" s="1"/>
  <c r="AL247" i="12" s="1"/>
  <c r="AL248" i="12" s="1"/>
  <c r="AL249" i="12" s="1"/>
  <c r="AL250" i="12" s="1"/>
  <c r="AL251" i="12" s="1"/>
  <c r="AL252" i="12" s="1"/>
  <c r="AL253" i="12" s="1"/>
  <c r="AL254" i="12" s="1"/>
  <c r="AL255" i="12" s="1"/>
  <c r="AL256" i="12" s="1"/>
  <c r="AL257" i="12" s="1"/>
  <c r="AL258" i="12" s="1"/>
  <c r="AL259" i="12" s="1"/>
  <c r="AL260" i="12" s="1"/>
  <c r="AL261" i="12" s="1"/>
  <c r="AL262" i="12" s="1"/>
  <c r="AL263" i="12" s="1"/>
  <c r="AL264" i="12" s="1"/>
  <c r="AL265" i="12" s="1"/>
  <c r="AL266" i="12" s="1"/>
  <c r="AL267" i="12" s="1"/>
  <c r="AL268" i="12" s="1"/>
  <c r="AL269" i="12" s="1"/>
  <c r="AL270" i="12" s="1"/>
  <c r="AL271" i="12" s="1"/>
  <c r="AL272" i="12" s="1"/>
  <c r="AL273" i="12" s="1"/>
  <c r="AL274" i="12" s="1"/>
  <c r="AL275" i="12" s="1"/>
  <c r="AL276" i="12" s="1"/>
  <c r="AL277" i="12" s="1"/>
  <c r="AL278" i="12" s="1"/>
  <c r="AL279" i="12" s="1"/>
  <c r="AL280" i="12" s="1"/>
  <c r="AL281" i="12" s="1"/>
  <c r="AL282" i="12" s="1"/>
  <c r="AL283" i="12" s="1"/>
  <c r="AL284" i="12" s="1"/>
  <c r="AL285" i="12" s="1"/>
  <c r="AL286" i="12" s="1"/>
  <c r="AL287" i="12" s="1"/>
  <c r="AL288" i="12" s="1"/>
  <c r="AL289" i="12" s="1"/>
  <c r="AL290" i="12" s="1"/>
  <c r="AL291" i="12" s="1"/>
  <c r="AL292" i="12" s="1"/>
  <c r="AL293" i="12" s="1"/>
  <c r="AL294" i="12" s="1"/>
  <c r="AL295" i="12" s="1"/>
  <c r="AL296" i="12" s="1"/>
  <c r="AL297" i="12" s="1"/>
  <c r="AL298" i="12" s="1"/>
  <c r="AL299" i="12" s="1"/>
  <c r="AL300" i="12" s="1"/>
  <c r="AL301" i="12" s="1"/>
  <c r="AL302" i="12" s="1"/>
  <c r="AL303" i="12" s="1"/>
  <c r="AL304" i="12" s="1"/>
  <c r="AL305" i="12" s="1"/>
  <c r="AL306" i="12" s="1"/>
  <c r="AL307" i="12" s="1"/>
  <c r="AL308" i="12" s="1"/>
  <c r="AL309" i="12" s="1"/>
  <c r="AL310" i="12" s="1"/>
  <c r="AL311" i="12" s="1"/>
  <c r="AL312" i="12" s="1"/>
  <c r="AL313" i="12" s="1"/>
  <c r="AL314" i="12" s="1"/>
  <c r="AL315" i="12" s="1"/>
  <c r="AL316" i="12" s="1"/>
  <c r="C96" i="2"/>
  <c r="AB203" i="2"/>
  <c r="AA204" i="2"/>
  <c r="AK220" i="19"/>
  <c r="AK202" i="2"/>
  <c r="AD201" i="2"/>
  <c r="E92" i="2" s="1"/>
  <c r="AL191" i="20"/>
  <c r="AL192" i="20" s="1"/>
  <c r="AL193" i="20" s="1"/>
  <c r="AL194" i="20" s="1"/>
  <c r="AL195" i="20" s="1"/>
  <c r="AL196" i="20" s="1"/>
  <c r="AL197" i="20" s="1"/>
  <c r="AL198" i="20" s="1"/>
  <c r="AL199" i="20" s="1"/>
  <c r="AL200" i="20" s="1"/>
  <c r="AL201" i="20" s="1"/>
  <c r="AL202" i="20" s="1"/>
  <c r="AL203" i="20" s="1"/>
  <c r="AL204" i="20" s="1"/>
  <c r="AL205" i="20" s="1"/>
  <c r="AL206" i="20" s="1"/>
  <c r="AL207" i="20" s="1"/>
  <c r="AL208" i="20" s="1"/>
  <c r="AL209" i="20" s="1"/>
  <c r="AL210" i="20" s="1"/>
  <c r="AL211" i="20" s="1"/>
  <c r="AL212" i="20" s="1"/>
  <c r="AL213" i="20" s="1"/>
  <c r="AL214" i="20" s="1"/>
  <c r="AL215" i="20" s="1"/>
  <c r="AL216" i="20" s="1"/>
  <c r="AL217" i="20" s="1"/>
  <c r="AL218" i="20" s="1"/>
  <c r="AL219" i="20" s="1"/>
  <c r="AL220" i="20" s="1"/>
  <c r="AL221" i="20" s="1"/>
  <c r="AL222" i="20" s="1"/>
  <c r="AL223" i="20" s="1"/>
  <c r="AL224" i="20" s="1"/>
  <c r="AL225" i="20" s="1"/>
  <c r="AL226" i="20" s="1"/>
  <c r="AL227" i="20" s="1"/>
  <c r="AL228" i="20" s="1"/>
  <c r="AL229" i="20" s="1"/>
  <c r="AL230" i="20" s="1"/>
  <c r="AL231" i="20" s="1"/>
  <c r="AL232" i="20" s="1"/>
  <c r="AL233" i="20" s="1"/>
  <c r="AL234" i="20" s="1"/>
  <c r="AL235" i="20" s="1"/>
  <c r="AL236" i="20" s="1"/>
  <c r="AL237" i="20" s="1"/>
  <c r="AL238" i="20" s="1"/>
  <c r="AL239" i="20" s="1"/>
  <c r="AL240" i="20" s="1"/>
  <c r="AL241" i="20" s="1"/>
  <c r="AL242" i="20" s="1"/>
  <c r="AL243" i="20" s="1"/>
  <c r="AL244" i="20" s="1"/>
  <c r="AL245" i="20" s="1"/>
  <c r="AL246" i="20" s="1"/>
  <c r="AL247" i="20" s="1"/>
  <c r="AL248" i="20" s="1"/>
  <c r="AL249" i="20" s="1"/>
  <c r="AL250" i="20" s="1"/>
  <c r="AL251" i="20" s="1"/>
  <c r="AL252" i="20" s="1"/>
  <c r="AL253" i="20" s="1"/>
  <c r="AL254" i="20" s="1"/>
  <c r="AL255" i="20" s="1"/>
  <c r="AL256" i="20" s="1"/>
  <c r="AL257" i="20" s="1"/>
  <c r="AL258" i="20" s="1"/>
  <c r="AL259" i="20" s="1"/>
  <c r="AL260" i="20" s="1"/>
  <c r="AL261" i="20" s="1"/>
  <c r="AL262" i="20" s="1"/>
  <c r="AL263" i="20" s="1"/>
  <c r="AL264" i="20" s="1"/>
  <c r="AL265" i="20" s="1"/>
  <c r="AL266" i="20" s="1"/>
  <c r="AL267" i="20" s="1"/>
  <c r="AL268" i="20" s="1"/>
  <c r="AL269" i="20" s="1"/>
  <c r="AL270" i="20" s="1"/>
  <c r="AL271" i="20" s="1"/>
  <c r="AL272" i="20" s="1"/>
  <c r="AL273" i="20" s="1"/>
  <c r="AL274" i="20" s="1"/>
  <c r="AL275" i="20" s="1"/>
  <c r="AL276" i="20" s="1"/>
  <c r="AL277" i="20" s="1"/>
  <c r="AL278" i="20" s="1"/>
  <c r="AL279" i="20" s="1"/>
  <c r="AL280" i="20" s="1"/>
  <c r="AL281" i="20" s="1"/>
  <c r="AL282" i="20" s="1"/>
  <c r="AL283" i="20" s="1"/>
  <c r="AL284" i="20" s="1"/>
  <c r="AL285" i="20" s="1"/>
  <c r="AL286" i="20" s="1"/>
  <c r="AL287" i="20" s="1"/>
  <c r="AL288" i="20" s="1"/>
  <c r="AL289" i="20" s="1"/>
  <c r="AL290" i="20" s="1"/>
  <c r="AK322" i="12"/>
  <c r="AD321" i="12"/>
  <c r="AC321" i="12"/>
  <c r="D95" i="12" s="1"/>
  <c r="AC322" i="22"/>
  <c r="AC327" i="14"/>
  <c r="AK331" i="14"/>
  <c r="AC322" i="19"/>
  <c r="AC532" i="19"/>
  <c r="AD532" i="19"/>
  <c r="AK191" i="20"/>
  <c r="AC190" i="20"/>
  <c r="D86" i="20" s="1"/>
  <c r="AD216" i="12"/>
  <c r="AK217" i="12"/>
  <c r="AK206" i="21"/>
  <c r="AI311" i="21"/>
  <c r="AI312" i="21" s="1"/>
  <c r="AI313" i="21" s="1"/>
  <c r="AK218" i="22"/>
  <c r="AC217" i="22"/>
  <c r="AI218" i="22"/>
  <c r="AI219" i="22" s="1"/>
  <c r="AI220" i="22" s="1"/>
  <c r="AI221" i="22" s="1"/>
  <c r="AI222" i="22" s="1"/>
  <c r="AI223" i="22" s="1"/>
  <c r="AI224" i="22" s="1"/>
  <c r="AI225" i="22" s="1"/>
  <c r="AI226" i="22" s="1"/>
  <c r="AI227" i="22" s="1"/>
  <c r="AI228" i="22" s="1"/>
  <c r="AI229" i="22" s="1"/>
  <c r="AI230" i="22" s="1"/>
  <c r="AI231" i="22" s="1"/>
  <c r="AI232" i="22" s="1"/>
  <c r="AI233" i="22" s="1"/>
  <c r="AI234" i="22" s="1"/>
  <c r="AI235" i="22" s="1"/>
  <c r="AI236" i="22" s="1"/>
  <c r="AI237" i="22" s="1"/>
  <c r="AI238" i="22" s="1"/>
  <c r="AI239" i="22" s="1"/>
  <c r="AI240" i="22" s="1"/>
  <c r="AI241" i="22" s="1"/>
  <c r="AI242" i="22" s="1"/>
  <c r="AI243" i="22" s="1"/>
  <c r="AI244" i="22" s="1"/>
  <c r="AI245" i="22" s="1"/>
  <c r="AI246" i="22" s="1"/>
  <c r="AI247" i="22" s="1"/>
  <c r="AI248" i="22" s="1"/>
  <c r="AI249" i="22" s="1"/>
  <c r="AI250" i="22" s="1"/>
  <c r="AI251" i="22" s="1"/>
  <c r="AI252" i="22" s="1"/>
  <c r="AI253" i="22" s="1"/>
  <c r="AI254" i="22" s="1"/>
  <c r="AI255" i="22" s="1"/>
  <c r="AI256" i="22" s="1"/>
  <c r="AI257" i="22" s="1"/>
  <c r="AI258" i="22" s="1"/>
  <c r="AI259" i="22" s="1"/>
  <c r="AI260" i="22" s="1"/>
  <c r="AI261" i="22" s="1"/>
  <c r="AI262" i="22" s="1"/>
  <c r="AI263" i="22" s="1"/>
  <c r="AI264" i="22" s="1"/>
  <c r="AI265" i="22" s="1"/>
  <c r="AI266" i="22" s="1"/>
  <c r="AI267" i="22" s="1"/>
  <c r="AI268" i="22" s="1"/>
  <c r="AI269" i="22" s="1"/>
  <c r="AI270" i="22" s="1"/>
  <c r="AI271" i="22" s="1"/>
  <c r="AI272" i="22" s="1"/>
  <c r="AI273" i="22" s="1"/>
  <c r="AI274" i="22" s="1"/>
  <c r="AI275" i="22" s="1"/>
  <c r="AI276" i="22" s="1"/>
  <c r="AI277" i="22" s="1"/>
  <c r="AI278" i="22" s="1"/>
  <c r="AI279" i="22" s="1"/>
  <c r="AI280" i="22" s="1"/>
  <c r="AI281" i="22" s="1"/>
  <c r="AI282" i="22" s="1"/>
  <c r="AI283" i="22" s="1"/>
  <c r="AI284" i="22" s="1"/>
  <c r="AI285" i="22" s="1"/>
  <c r="AI286" i="22" s="1"/>
  <c r="AI287" i="22" s="1"/>
  <c r="AI288" i="22" s="1"/>
  <c r="AI289" i="22" s="1"/>
  <c r="AI290" i="22" s="1"/>
  <c r="AI291" i="22" s="1"/>
  <c r="AI292" i="22" s="1"/>
  <c r="AI293" i="22" s="1"/>
  <c r="AI294" i="22" s="1"/>
  <c r="AI295" i="22" s="1"/>
  <c r="AI296" i="22" s="1"/>
  <c r="AI297" i="22" s="1"/>
  <c r="AI298" i="22" s="1"/>
  <c r="AI299" i="22" s="1"/>
  <c r="AI300" i="22" s="1"/>
  <c r="AI301" i="22" s="1"/>
  <c r="AI302" i="22" s="1"/>
  <c r="AI303" i="22" s="1"/>
  <c r="AI304" i="22" s="1"/>
  <c r="AI305" i="22" s="1"/>
  <c r="AI306" i="22" s="1"/>
  <c r="AI307" i="22" s="1"/>
  <c r="AI308" i="22" s="1"/>
  <c r="AI309" i="22" s="1"/>
  <c r="AI310" i="22" s="1"/>
  <c r="AI311" i="22" s="1"/>
  <c r="AI312" i="22" s="1"/>
  <c r="AI313" i="22" s="1"/>
  <c r="AI314" i="22" s="1"/>
  <c r="AI315" i="22" s="1"/>
  <c r="AI316" i="22" s="1"/>
  <c r="AI317" i="22" s="1"/>
  <c r="AI533" i="22"/>
  <c r="AI534" i="22" s="1"/>
  <c r="AI535" i="22" s="1"/>
  <c r="AI536" i="22" s="1"/>
  <c r="AI537" i="22" s="1"/>
  <c r="AI538" i="22" s="1"/>
  <c r="AI539" i="22" s="1"/>
  <c r="AI540" i="22" s="1"/>
  <c r="AI541" i="22" s="1"/>
  <c r="AI542" i="22" s="1"/>
  <c r="AI543" i="22" s="1"/>
  <c r="AI544" i="22" s="1"/>
  <c r="AI545" i="22" s="1"/>
  <c r="AI546" i="22" s="1"/>
  <c r="AI547" i="22" s="1"/>
  <c r="AI548" i="22" s="1"/>
  <c r="AI549" i="22" s="1"/>
  <c r="AI550" i="22" s="1"/>
  <c r="AI551" i="22" s="1"/>
  <c r="AI552" i="22" s="1"/>
  <c r="AI553" i="22" s="1"/>
  <c r="AI554" i="22" s="1"/>
  <c r="AI555" i="22" s="1"/>
  <c r="AI556" i="22" s="1"/>
  <c r="AI557" i="22" s="1"/>
  <c r="AI558" i="22" s="1"/>
  <c r="AI559" i="22" s="1"/>
  <c r="AI560" i="22" s="1"/>
  <c r="AI561" i="22" s="1"/>
  <c r="AI562" i="22" s="1"/>
  <c r="AI563" i="22" s="1"/>
  <c r="AI564" i="22" s="1"/>
  <c r="AI565" i="22" s="1"/>
  <c r="AI566" i="22" s="1"/>
  <c r="AI567" i="22" s="1"/>
  <c r="AI568" i="22" s="1"/>
  <c r="AI569" i="22" s="1"/>
  <c r="AI570" i="22" s="1"/>
  <c r="AI571" i="22" s="1"/>
  <c r="AI572" i="22" s="1"/>
  <c r="AI573" i="22" s="1"/>
  <c r="AI574" i="22" s="1"/>
  <c r="AI575" i="22" s="1"/>
  <c r="AI576" i="22" s="1"/>
  <c r="AI577" i="22" s="1"/>
  <c r="AI578" i="22" s="1"/>
  <c r="AI579" i="22" s="1"/>
  <c r="AI580" i="22" s="1"/>
  <c r="AI581" i="22" s="1"/>
  <c r="AI582" i="22" s="1"/>
  <c r="AI583" i="22" s="1"/>
  <c r="AI584" i="22" s="1"/>
  <c r="AI585" i="22" s="1"/>
  <c r="AI586" i="22" s="1"/>
  <c r="AI587" i="22" s="1"/>
  <c r="AI588" i="22" s="1"/>
  <c r="AI589" i="22" s="1"/>
  <c r="AI590" i="22" s="1"/>
  <c r="AI591" i="22" s="1"/>
  <c r="AI592" i="22" s="1"/>
  <c r="AI593" i="22" s="1"/>
  <c r="AI594" i="22" s="1"/>
  <c r="AI595" i="22" s="1"/>
  <c r="AI596" i="22" s="1"/>
  <c r="AI597" i="22" s="1"/>
  <c r="AI598" i="22" s="1"/>
  <c r="AI599" i="22" s="1"/>
  <c r="AI600" i="22" s="1"/>
  <c r="AI601" i="22" s="1"/>
  <c r="AI602" i="22" s="1"/>
  <c r="AI603" i="22" s="1"/>
  <c r="AI604" i="22" s="1"/>
  <c r="AI605" i="22" s="1"/>
  <c r="AI606" i="22" s="1"/>
  <c r="AI607" i="22" s="1"/>
  <c r="AI608" i="22" s="1"/>
  <c r="AI609" i="22" s="1"/>
  <c r="AI610" i="22" s="1"/>
  <c r="AI611" i="22" s="1"/>
  <c r="AI612" i="22" s="1"/>
  <c r="AI613" i="22" s="1"/>
  <c r="AI614" i="22" s="1"/>
  <c r="AI615" i="22" s="1"/>
  <c r="AI616" i="22" s="1"/>
  <c r="AI617" i="22" s="1"/>
  <c r="AI618" i="22" s="1"/>
  <c r="AI619" i="22" s="1"/>
  <c r="AI620" i="22" s="1"/>
  <c r="AI621" i="22" s="1"/>
  <c r="AI622" i="22" s="1"/>
  <c r="AI623" i="22" s="1"/>
  <c r="AI624" i="22" s="1"/>
  <c r="AI625" i="22" s="1"/>
  <c r="AI626" i="22" s="1"/>
  <c r="AI627" i="22" s="1"/>
  <c r="AI628" i="22" s="1"/>
  <c r="AI629" i="22" s="1"/>
  <c r="AI630" i="22" s="1"/>
  <c r="AI631" i="22" s="1"/>
  <c r="AI632" i="22" s="1"/>
  <c r="AL638" i="22"/>
  <c r="AL639" i="22" s="1"/>
  <c r="AL640" i="22" s="1"/>
  <c r="AL641" i="22" s="1"/>
  <c r="AL642" i="22" s="1"/>
  <c r="AL643" i="22" s="1"/>
  <c r="AL644" i="22" s="1"/>
  <c r="AL645" i="22" s="1"/>
  <c r="AL646" i="22" s="1"/>
  <c r="AL647" i="22" s="1"/>
  <c r="AL648" i="22" s="1"/>
  <c r="AL649" i="22" s="1"/>
  <c r="AL650" i="22" s="1"/>
  <c r="AL651" i="22" s="1"/>
  <c r="AL652" i="22" s="1"/>
  <c r="AL653" i="22" s="1"/>
  <c r="AL654" i="22" s="1"/>
  <c r="AL655" i="22" s="1"/>
  <c r="AL656" i="22" s="1"/>
  <c r="AL657" i="22" s="1"/>
  <c r="AL658" i="22" s="1"/>
  <c r="AL659" i="22" s="1"/>
  <c r="AL660" i="22" s="1"/>
  <c r="AL661" i="22" s="1"/>
  <c r="AL662" i="22" s="1"/>
  <c r="AL663" i="22" s="1"/>
  <c r="AL664" i="22" s="1"/>
  <c r="AL665" i="22" s="1"/>
  <c r="AL666" i="22" s="1"/>
  <c r="AL667" i="22" s="1"/>
  <c r="AL668" i="22" s="1"/>
  <c r="AL669" i="22" s="1"/>
  <c r="AL670" i="22" s="1"/>
  <c r="AL671" i="22" s="1"/>
  <c r="AL672" i="22" s="1"/>
  <c r="AL673" i="22" s="1"/>
  <c r="AL674" i="22" s="1"/>
  <c r="AL675" i="22" s="1"/>
  <c r="AL676" i="22" s="1"/>
  <c r="AL677" i="22" s="1"/>
  <c r="AL678" i="22" s="1"/>
  <c r="AL679" i="22" s="1"/>
  <c r="AL680" i="22" s="1"/>
  <c r="AL681" i="22" s="1"/>
  <c r="AL682" i="22" s="1"/>
  <c r="AL683" i="22" s="1"/>
  <c r="AL684" i="22" s="1"/>
  <c r="AL685" i="22" s="1"/>
  <c r="AL686" i="22" s="1"/>
  <c r="AL687" i="22" s="1"/>
  <c r="AL688" i="22" s="1"/>
  <c r="AL689" i="22" s="1"/>
  <c r="AL690" i="22" s="1"/>
  <c r="AL691" i="22" s="1"/>
  <c r="AL692" i="22" s="1"/>
  <c r="AL693" i="22" s="1"/>
  <c r="AL694" i="22" s="1"/>
  <c r="AL695" i="22" s="1"/>
  <c r="AL696" i="22" s="1"/>
  <c r="AL697" i="22" s="1"/>
  <c r="AL698" i="22" s="1"/>
  <c r="AL699" i="22" s="1"/>
  <c r="AL700" i="22" s="1"/>
  <c r="AL701" i="22" s="1"/>
  <c r="AL702" i="22" s="1"/>
  <c r="AL703" i="22" s="1"/>
  <c r="AL704" i="22" s="1"/>
  <c r="AL705" i="22" s="1"/>
  <c r="AL706" i="22" s="1"/>
  <c r="AL707" i="22" s="1"/>
  <c r="AL708" i="22" s="1"/>
  <c r="AL709" i="22" s="1"/>
  <c r="AL710" i="22" s="1"/>
  <c r="AL711" i="22" s="1"/>
  <c r="AL712" i="22" s="1"/>
  <c r="AL713" i="22" s="1"/>
  <c r="AL714" i="22" s="1"/>
  <c r="AL715" i="22" s="1"/>
  <c r="AL716" i="22" s="1"/>
  <c r="AL717" i="22" s="1"/>
  <c r="AL718" i="22" s="1"/>
  <c r="AL719" i="22" s="1"/>
  <c r="AL720" i="22" s="1"/>
  <c r="AL721" i="22" s="1"/>
  <c r="AL722" i="22" s="1"/>
  <c r="AL723" i="22" s="1"/>
  <c r="AL724" i="22" s="1"/>
  <c r="AL725" i="22" s="1"/>
  <c r="AL726" i="22" s="1"/>
  <c r="AL727" i="22" s="1"/>
  <c r="AL728" i="22" s="1"/>
  <c r="AL729" i="22" s="1"/>
  <c r="AL730" i="22" s="1"/>
  <c r="AL731" i="22" s="1"/>
  <c r="AL732" i="22" s="1"/>
  <c r="AL733" i="22" s="1"/>
  <c r="AL734" i="22" s="1"/>
  <c r="AL735" i="22" s="1"/>
  <c r="AL736" i="22" s="1"/>
  <c r="AL737" i="22" s="1"/>
  <c r="AJ638" i="22"/>
  <c r="AC325" i="22"/>
  <c r="AD324" i="22"/>
  <c r="AL222" i="22"/>
  <c r="AI218" i="12"/>
  <c r="AI207" i="21"/>
  <c r="AI638" i="22"/>
  <c r="D108" i="14"/>
  <c r="AE190" i="20" l="1"/>
  <c r="AF190" i="20" s="1"/>
  <c r="AC191" i="20"/>
  <c r="D87" i="20" s="1"/>
  <c r="AE201" i="2"/>
  <c r="AJ202" i="2"/>
  <c r="AE205" i="21"/>
  <c r="AF205" i="21" s="1"/>
  <c r="AE637" i="22"/>
  <c r="AF637" i="22" s="1"/>
  <c r="AE322" i="19"/>
  <c r="AF322" i="19" s="1"/>
  <c r="AD639" i="22"/>
  <c r="C94" i="2"/>
  <c r="AC323" i="19"/>
  <c r="C95" i="2"/>
  <c r="AD533" i="19"/>
  <c r="AJ203" i="2"/>
  <c r="AA219" i="12"/>
  <c r="AB218" i="12"/>
  <c r="AJ327" i="14"/>
  <c r="AE327" i="14" s="1"/>
  <c r="AF327" i="14" s="1"/>
  <c r="AE217" i="22"/>
  <c r="AF217" i="22" s="1"/>
  <c r="AD323" i="19"/>
  <c r="AJ533" i="19"/>
  <c r="AE533" i="19" s="1"/>
  <c r="AF533" i="19" s="1"/>
  <c r="AE427" i="19"/>
  <c r="AF427" i="19" s="1"/>
  <c r="AJ219" i="22"/>
  <c r="AE219" i="22" s="1"/>
  <c r="AF219" i="22" s="1"/>
  <c r="AE218" i="22"/>
  <c r="AF218" i="22" s="1"/>
  <c r="AJ639" i="22"/>
  <c r="AE638" i="22"/>
  <c r="AF638" i="22" s="1"/>
  <c r="E109" i="19"/>
  <c r="AC428" i="19"/>
  <c r="AE218" i="19"/>
  <c r="AF218" i="19" s="1"/>
  <c r="AJ324" i="19"/>
  <c r="AE323" i="19"/>
  <c r="AF323" i="19" s="1"/>
  <c r="AJ429" i="19"/>
  <c r="AE428" i="19"/>
  <c r="AF428" i="19" s="1"/>
  <c r="AJ219" i="14"/>
  <c r="AE218" i="14"/>
  <c r="AF218" i="14" s="1"/>
  <c r="C97" i="12"/>
  <c r="B98" i="12"/>
  <c r="AB314" i="21"/>
  <c r="AD314" i="21" s="1"/>
  <c r="AB326" i="22"/>
  <c r="AC326" i="22" s="1"/>
  <c r="AA328" i="22"/>
  <c r="AA329" i="22" s="1"/>
  <c r="E91" i="21"/>
  <c r="AB640" i="19"/>
  <c r="AC639" i="19"/>
  <c r="AE639" i="19" s="1"/>
  <c r="AK640" i="22"/>
  <c r="AA324" i="12"/>
  <c r="AB323" i="12"/>
  <c r="AD313" i="21"/>
  <c r="AD428" i="19"/>
  <c r="AD534" i="19"/>
  <c r="AC328" i="14"/>
  <c r="AA221" i="14"/>
  <c r="AD218" i="14"/>
  <c r="E109" i="14" s="1"/>
  <c r="AA329" i="14"/>
  <c r="AA330" i="14" s="1"/>
  <c r="AC218" i="14"/>
  <c r="D109" i="14" s="1"/>
  <c r="AA536" i="22"/>
  <c r="AB535" i="22"/>
  <c r="AA431" i="22"/>
  <c r="AB430" i="22"/>
  <c r="AC430" i="22" s="1"/>
  <c r="AD326" i="22"/>
  <c r="AC639" i="22"/>
  <c r="E108" i="22"/>
  <c r="B111" i="22"/>
  <c r="C110" i="22"/>
  <c r="AK534" i="22"/>
  <c r="AD533" i="22"/>
  <c r="C90" i="20"/>
  <c r="B91" i="20"/>
  <c r="AD429" i="19"/>
  <c r="AB324" i="19"/>
  <c r="AA325" i="19"/>
  <c r="AB220" i="19"/>
  <c r="AC220" i="19" s="1"/>
  <c r="AA221" i="19"/>
  <c r="AA642" i="19"/>
  <c r="AD641" i="19"/>
  <c r="AB535" i="19"/>
  <c r="AA536" i="19"/>
  <c r="AA432" i="19"/>
  <c r="AB431" i="19"/>
  <c r="AC219" i="19"/>
  <c r="AD219" i="19"/>
  <c r="AK430" i="19"/>
  <c r="AK431" i="19" s="1"/>
  <c r="AK537" i="19"/>
  <c r="AD218" i="19"/>
  <c r="AC218" i="19"/>
  <c r="C94" i="21"/>
  <c r="B95" i="21"/>
  <c r="AB210" i="21"/>
  <c r="AA211" i="21"/>
  <c r="AB643" i="22"/>
  <c r="AA644" i="22"/>
  <c r="AA221" i="22"/>
  <c r="AB220" i="22"/>
  <c r="AD638" i="22"/>
  <c r="D108" i="22"/>
  <c r="AC313" i="21"/>
  <c r="AB315" i="21"/>
  <c r="AC315" i="21" s="1"/>
  <c r="AA316" i="21"/>
  <c r="AA195" i="20"/>
  <c r="AB194" i="20"/>
  <c r="D109" i="19"/>
  <c r="AB219" i="14"/>
  <c r="C113" i="19"/>
  <c r="B114" i="19"/>
  <c r="AC429" i="19"/>
  <c r="C110" i="14"/>
  <c r="B111" i="14"/>
  <c r="AB221" i="14"/>
  <c r="AA222" i="14"/>
  <c r="AA436" i="14"/>
  <c r="AB435" i="14"/>
  <c r="AC435" i="14" s="1"/>
  <c r="E95" i="12"/>
  <c r="C97" i="2"/>
  <c r="B98" i="2"/>
  <c r="AB204" i="2"/>
  <c r="AA205" i="2"/>
  <c r="AJ533" i="22"/>
  <c r="AE533" i="22" s="1"/>
  <c r="AF533" i="22" s="1"/>
  <c r="AJ311" i="21"/>
  <c r="AE311" i="21" s="1"/>
  <c r="AF311" i="21" s="1"/>
  <c r="AC206" i="21"/>
  <c r="D92" i="21" s="1"/>
  <c r="AD206" i="21"/>
  <c r="E92" i="21" s="1"/>
  <c r="AK207" i="21"/>
  <c r="AK218" i="12"/>
  <c r="AC217" i="12"/>
  <c r="AD217" i="12"/>
  <c r="AJ328" i="14"/>
  <c r="AE328" i="14" s="1"/>
  <c r="AF328" i="14" s="1"/>
  <c r="F109" i="14"/>
  <c r="AJ322" i="12"/>
  <c r="AE322" i="12" s="1"/>
  <c r="AF322" i="12" s="1"/>
  <c r="AJ191" i="20"/>
  <c r="AE191" i="20" s="1"/>
  <c r="AF191" i="20" s="1"/>
  <c r="F86" i="20"/>
  <c r="AI202" i="2"/>
  <c r="AE202" i="2" s="1"/>
  <c r="AF202" i="2" s="1"/>
  <c r="AC202" i="2"/>
  <c r="D93" i="2" s="1"/>
  <c r="AK203" i="2"/>
  <c r="AD202" i="2"/>
  <c r="E93" i="2" s="1"/>
  <c r="AJ219" i="19"/>
  <c r="AE219" i="19" s="1"/>
  <c r="AF219" i="19" s="1"/>
  <c r="AK328" i="19"/>
  <c r="AK221" i="19"/>
  <c r="AD327" i="22"/>
  <c r="AC327" i="22"/>
  <c r="AK328" i="22"/>
  <c r="AK316" i="21"/>
  <c r="AI430" i="19"/>
  <c r="AI538" i="19"/>
  <c r="AI539" i="19" s="1"/>
  <c r="AK219" i="22"/>
  <c r="AD218" i="22"/>
  <c r="AC218" i="22"/>
  <c r="D109" i="22" s="1"/>
  <c r="AI314" i="21"/>
  <c r="AJ206" i="21"/>
  <c r="AE206" i="21" s="1"/>
  <c r="AF206" i="21" s="1"/>
  <c r="AJ217" i="12"/>
  <c r="AE217" i="12" s="1"/>
  <c r="AF217" i="12" s="1"/>
  <c r="AD191" i="20"/>
  <c r="E87" i="20" s="1"/>
  <c r="AK192" i="20"/>
  <c r="AJ534" i="19"/>
  <c r="AE534" i="19" s="1"/>
  <c r="AF534" i="19" s="1"/>
  <c r="AK221" i="14"/>
  <c r="AC220" i="14"/>
  <c r="AD220" i="14"/>
  <c r="AK332" i="14"/>
  <c r="AJ323" i="22"/>
  <c r="AE323" i="22" s="1"/>
  <c r="AF323" i="22" s="1"/>
  <c r="AC322" i="12"/>
  <c r="AK323" i="12"/>
  <c r="AD322" i="12"/>
  <c r="AK641" i="22"/>
  <c r="AD640" i="22"/>
  <c r="AC640" i="22"/>
  <c r="AI222" i="14"/>
  <c r="AE640" i="19"/>
  <c r="AI639" i="22"/>
  <c r="AJ220" i="22"/>
  <c r="AE220" i="22" s="1"/>
  <c r="AI208" i="21"/>
  <c r="AI193" i="20"/>
  <c r="AI324" i="12"/>
  <c r="AI219" i="12"/>
  <c r="AI325" i="22"/>
  <c r="AL223" i="2"/>
  <c r="AI333" i="14"/>
  <c r="AL223" i="22"/>
  <c r="AC314" i="21" l="1"/>
  <c r="AJ204" i="2"/>
  <c r="AA220" i="12"/>
  <c r="AB219" i="12"/>
  <c r="D110" i="19"/>
  <c r="AJ640" i="22"/>
  <c r="AE639" i="22"/>
  <c r="AF639" i="22" s="1"/>
  <c r="AJ430" i="19"/>
  <c r="AE429" i="19"/>
  <c r="AF429" i="19" s="1"/>
  <c r="AJ325" i="19"/>
  <c r="AE324" i="19"/>
  <c r="AF324" i="19" s="1"/>
  <c r="AJ220" i="14"/>
  <c r="AE219" i="14"/>
  <c r="AF219" i="14" s="1"/>
  <c r="AF201" i="2"/>
  <c r="F92" i="2" s="1"/>
  <c r="AB328" i="22"/>
  <c r="E110" i="19"/>
  <c r="AD220" i="19"/>
  <c r="B99" i="12"/>
  <c r="C98" i="12"/>
  <c r="F108" i="14"/>
  <c r="AD315" i="21"/>
  <c r="AB329" i="14"/>
  <c r="AC329" i="14" s="1"/>
  <c r="D111" i="14" s="1"/>
  <c r="AA325" i="12"/>
  <c r="AB324" i="12"/>
  <c r="AB536" i="22"/>
  <c r="AA537" i="22"/>
  <c r="AB431" i="22"/>
  <c r="AC431" i="22" s="1"/>
  <c r="AA432" i="22"/>
  <c r="AB329" i="22"/>
  <c r="AA330" i="22"/>
  <c r="E109" i="22"/>
  <c r="AK535" i="22"/>
  <c r="AD534" i="22"/>
  <c r="AC534" i="22"/>
  <c r="B112" i="22"/>
  <c r="C111" i="22"/>
  <c r="C91" i="20"/>
  <c r="B92" i="20"/>
  <c r="AD430" i="19"/>
  <c r="F109" i="19"/>
  <c r="AC430" i="19"/>
  <c r="AD324" i="19"/>
  <c r="E111" i="19" s="1"/>
  <c r="AC324" i="19"/>
  <c r="D111" i="19" s="1"/>
  <c r="AA326" i="19"/>
  <c r="AB325" i="19"/>
  <c r="AB221" i="19"/>
  <c r="AC221" i="19" s="1"/>
  <c r="AA222" i="19"/>
  <c r="AA433" i="19"/>
  <c r="AB432" i="19"/>
  <c r="AC535" i="19"/>
  <c r="AD535" i="19"/>
  <c r="AA643" i="19"/>
  <c r="AD642" i="19"/>
  <c r="AB536" i="19"/>
  <c r="AA537" i="19"/>
  <c r="AB641" i="19"/>
  <c r="AC641" i="19"/>
  <c r="AK538" i="19"/>
  <c r="AB211" i="21"/>
  <c r="AA212" i="21"/>
  <c r="B96" i="21"/>
  <c r="C95" i="21"/>
  <c r="AA222" i="22"/>
  <c r="AB221" i="22"/>
  <c r="AA645" i="22"/>
  <c r="AB644" i="22"/>
  <c r="AA317" i="21"/>
  <c r="AB316" i="21"/>
  <c r="AC316" i="21" s="1"/>
  <c r="AA196" i="20"/>
  <c r="AB195" i="20"/>
  <c r="AD219" i="14"/>
  <c r="E110" i="14" s="1"/>
  <c r="AC219" i="14"/>
  <c r="D110" i="14" s="1"/>
  <c r="C114" i="19"/>
  <c r="B115" i="19"/>
  <c r="AB330" i="14"/>
  <c r="AA331" i="14"/>
  <c r="AD329" i="14"/>
  <c r="E111" i="14" s="1"/>
  <c r="C111" i="14"/>
  <c r="B112" i="14"/>
  <c r="AB222" i="14"/>
  <c r="AA223" i="14"/>
  <c r="AB436" i="14"/>
  <c r="AC436" i="14" s="1"/>
  <c r="AA437" i="14"/>
  <c r="F95" i="12"/>
  <c r="D96" i="12"/>
  <c r="AB205" i="2"/>
  <c r="AA206" i="2"/>
  <c r="C98" i="2"/>
  <c r="B99" i="2"/>
  <c r="AI223" i="14"/>
  <c r="AD641" i="22"/>
  <c r="AK642" i="22"/>
  <c r="AC641" i="22"/>
  <c r="AJ324" i="22"/>
  <c r="AE324" i="22" s="1"/>
  <c r="AF324" i="22" s="1"/>
  <c r="AJ535" i="19"/>
  <c r="AE535" i="19" s="1"/>
  <c r="AF535" i="19" s="1"/>
  <c r="AK324" i="12"/>
  <c r="AD323" i="12"/>
  <c r="AC323" i="12"/>
  <c r="AC221" i="14"/>
  <c r="AK222" i="14"/>
  <c r="AD221" i="14"/>
  <c r="AJ207" i="21"/>
  <c r="AE207" i="21" s="1"/>
  <c r="AF207" i="21" s="1"/>
  <c r="AC328" i="22"/>
  <c r="AD328" i="22"/>
  <c r="AK329" i="22"/>
  <c r="AK222" i="19"/>
  <c r="AI203" i="2"/>
  <c r="AE203" i="2" s="1"/>
  <c r="AF203" i="2" s="1"/>
  <c r="F93" i="2"/>
  <c r="AJ192" i="20"/>
  <c r="AE192" i="20" s="1"/>
  <c r="AF192" i="20" s="1"/>
  <c r="F87" i="20"/>
  <c r="AJ323" i="12"/>
  <c r="AE323" i="12" s="1"/>
  <c r="AF323" i="12" s="1"/>
  <c r="AJ329" i="14"/>
  <c r="AE329" i="14" s="1"/>
  <c r="AF329" i="14" s="1"/>
  <c r="F110" i="14"/>
  <c r="AD207" i="21"/>
  <c r="E93" i="21" s="1"/>
  <c r="AC207" i="21"/>
  <c r="D93" i="21" s="1"/>
  <c r="AK208" i="21"/>
  <c r="AJ534" i="22"/>
  <c r="AE534" i="22" s="1"/>
  <c r="AF534" i="22" s="1"/>
  <c r="AK432" i="19"/>
  <c r="AC431" i="19"/>
  <c r="AD431" i="19"/>
  <c r="AK333" i="14"/>
  <c r="AK193" i="20"/>
  <c r="AC192" i="20"/>
  <c r="D88" i="20" s="1"/>
  <c r="AD192" i="20"/>
  <c r="E88" i="20" s="1"/>
  <c r="AJ218" i="12"/>
  <c r="AE218" i="12" s="1"/>
  <c r="AF218" i="12" s="1"/>
  <c r="F96" i="12"/>
  <c r="AI315" i="21"/>
  <c r="AI316" i="21" s="1"/>
  <c r="AI317" i="21" s="1"/>
  <c r="AK220" i="22"/>
  <c r="AF220" i="22" s="1"/>
  <c r="AD219" i="22"/>
  <c r="AC219" i="22"/>
  <c r="AI540" i="19"/>
  <c r="AI541" i="19" s="1"/>
  <c r="AI542" i="19" s="1"/>
  <c r="AI543" i="19" s="1"/>
  <c r="AI544" i="19" s="1"/>
  <c r="AI545" i="19" s="1"/>
  <c r="AI546" i="19" s="1"/>
  <c r="AI547" i="19" s="1"/>
  <c r="AI548" i="19" s="1"/>
  <c r="AI431" i="19"/>
  <c r="AK317" i="21"/>
  <c r="AK329" i="19"/>
  <c r="AJ220" i="19"/>
  <c r="AE220" i="19" s="1"/>
  <c r="AF220" i="19" s="1"/>
  <c r="AK204" i="2"/>
  <c r="AC203" i="2"/>
  <c r="D94" i="2" s="1"/>
  <c r="AD203" i="2"/>
  <c r="E94" i="2" s="1"/>
  <c r="AK219" i="12"/>
  <c r="AD218" i="12"/>
  <c r="AC218" i="12"/>
  <c r="AJ312" i="21"/>
  <c r="AE312" i="21" s="1"/>
  <c r="AF312" i="21" s="1"/>
  <c r="F110" i="19"/>
  <c r="F91" i="21"/>
  <c r="F108" i="22"/>
  <c r="E96" i="12"/>
  <c r="AL224" i="2"/>
  <c r="AI326" i="22"/>
  <c r="AI209" i="21"/>
  <c r="AJ221" i="22"/>
  <c r="AL224" i="22"/>
  <c r="AI334" i="14"/>
  <c r="AI220" i="12"/>
  <c r="AI325" i="12"/>
  <c r="AI194" i="20"/>
  <c r="AI640" i="22"/>
  <c r="AB220" i="12" l="1"/>
  <c r="AA221" i="12"/>
  <c r="AJ205" i="2"/>
  <c r="E97" i="12"/>
  <c r="AE221" i="22"/>
  <c r="AJ641" i="22"/>
  <c r="AE640" i="22"/>
  <c r="AF640" i="22" s="1"/>
  <c r="AE325" i="19"/>
  <c r="AF325" i="19" s="1"/>
  <c r="AJ326" i="19"/>
  <c r="AJ431" i="19"/>
  <c r="AE430" i="19"/>
  <c r="AF430" i="19" s="1"/>
  <c r="AJ221" i="14"/>
  <c r="AE220" i="14"/>
  <c r="AF220" i="14" s="1"/>
  <c r="B100" i="12"/>
  <c r="C99" i="12"/>
  <c r="D97" i="12"/>
  <c r="D110" i="22"/>
  <c r="AD221" i="19"/>
  <c r="AA326" i="12"/>
  <c r="AB325" i="12"/>
  <c r="AA538" i="22"/>
  <c r="AB537" i="22"/>
  <c r="AB330" i="22"/>
  <c r="AA331" i="22"/>
  <c r="AA433" i="22"/>
  <c r="AB432" i="22"/>
  <c r="AC432" i="22" s="1"/>
  <c r="F109" i="22"/>
  <c r="E110" i="22"/>
  <c r="AC535" i="22"/>
  <c r="AK536" i="22"/>
  <c r="AD535" i="22"/>
  <c r="B113" i="22"/>
  <c r="C112" i="22"/>
  <c r="AD316" i="21"/>
  <c r="B93" i="20"/>
  <c r="C92" i="20"/>
  <c r="AD325" i="19"/>
  <c r="E112" i="19" s="1"/>
  <c r="AC325" i="19"/>
  <c r="D112" i="19" s="1"/>
  <c r="AB326" i="19"/>
  <c r="AA327" i="19"/>
  <c r="AE641" i="19"/>
  <c r="AB222" i="19"/>
  <c r="AC222" i="19" s="1"/>
  <c r="AA223" i="19"/>
  <c r="AC536" i="19"/>
  <c r="AD536" i="19"/>
  <c r="AD643" i="19"/>
  <c r="AA644" i="19"/>
  <c r="AB433" i="19"/>
  <c r="AA434" i="19"/>
  <c r="AA538" i="19"/>
  <c r="AB537" i="19"/>
  <c r="AC642" i="19"/>
  <c r="AB642" i="19"/>
  <c r="F111" i="19"/>
  <c r="AK539" i="19"/>
  <c r="C96" i="21"/>
  <c r="B97" i="21"/>
  <c r="AA213" i="21"/>
  <c r="AB212" i="21"/>
  <c r="AB645" i="22"/>
  <c r="AA646" i="22"/>
  <c r="AA223" i="22"/>
  <c r="AB222" i="22"/>
  <c r="AA318" i="21"/>
  <c r="AB317" i="21"/>
  <c r="AD317" i="21" s="1"/>
  <c r="AA197" i="20"/>
  <c r="AB196" i="20"/>
  <c r="C115" i="19"/>
  <c r="B116" i="19"/>
  <c r="AD330" i="14"/>
  <c r="AC330" i="14"/>
  <c r="D112" i="14" s="1"/>
  <c r="E112" i="14"/>
  <c r="AA332" i="14"/>
  <c r="AB331" i="14"/>
  <c r="C112" i="14"/>
  <c r="B113" i="14"/>
  <c r="AB437" i="14"/>
  <c r="AC437" i="14" s="1"/>
  <c r="AA438" i="14"/>
  <c r="AA224" i="14"/>
  <c r="AB223" i="14"/>
  <c r="C99" i="2"/>
  <c r="B100" i="2"/>
  <c r="AB206" i="2"/>
  <c r="AA207" i="2"/>
  <c r="AC219" i="12"/>
  <c r="AK220" i="12"/>
  <c r="AD219" i="12"/>
  <c r="AK330" i="19"/>
  <c r="AI432" i="19"/>
  <c r="AK221" i="22"/>
  <c r="AD220" i="22"/>
  <c r="AC220" i="22"/>
  <c r="AJ219" i="12"/>
  <c r="AE219" i="12" s="1"/>
  <c r="AF219" i="12" s="1"/>
  <c r="AK433" i="19"/>
  <c r="AD432" i="19"/>
  <c r="AC432" i="19"/>
  <c r="AJ535" i="22"/>
  <c r="AE535" i="22" s="1"/>
  <c r="AF535" i="22" s="1"/>
  <c r="AK223" i="19"/>
  <c r="AK325" i="12"/>
  <c r="AD324" i="12"/>
  <c r="AC324" i="12"/>
  <c r="AI224" i="14"/>
  <c r="F92" i="21"/>
  <c r="AJ313" i="21"/>
  <c r="AE313" i="21" s="1"/>
  <c r="AF313" i="21" s="1"/>
  <c r="AD204" i="2"/>
  <c r="E95" i="2" s="1"/>
  <c r="AC204" i="2"/>
  <c r="D95" i="2" s="1"/>
  <c r="AK205" i="2"/>
  <c r="AJ221" i="19"/>
  <c r="AE221" i="19" s="1"/>
  <c r="AF221" i="19" s="1"/>
  <c r="AK318" i="21"/>
  <c r="AK194" i="20"/>
  <c r="AD193" i="20"/>
  <c r="E89" i="20" s="1"/>
  <c r="AC193" i="20"/>
  <c r="D89" i="20" s="1"/>
  <c r="AK334" i="14"/>
  <c r="AD208" i="21"/>
  <c r="E94" i="21" s="1"/>
  <c r="AK209" i="21"/>
  <c r="AC208" i="21"/>
  <c r="D94" i="21" s="1"/>
  <c r="AJ330" i="14"/>
  <c r="AE330" i="14" s="1"/>
  <c r="AF330" i="14" s="1"/>
  <c r="F111" i="14"/>
  <c r="AJ324" i="12"/>
  <c r="AE324" i="12" s="1"/>
  <c r="AF324" i="12" s="1"/>
  <c r="AJ193" i="20"/>
  <c r="AE193" i="20" s="1"/>
  <c r="AF193" i="20" s="1"/>
  <c r="F88" i="20"/>
  <c r="AI204" i="2"/>
  <c r="AE204" i="2" s="1"/>
  <c r="AF204" i="2" s="1"/>
  <c r="F94" i="2"/>
  <c r="AC329" i="22"/>
  <c r="AD329" i="22"/>
  <c r="AK330" i="22"/>
  <c r="AJ208" i="21"/>
  <c r="AE208" i="21" s="1"/>
  <c r="AF208" i="21" s="1"/>
  <c r="AC222" i="14"/>
  <c r="AK223" i="14"/>
  <c r="AD222" i="14"/>
  <c r="AJ536" i="19"/>
  <c r="AE536" i="19" s="1"/>
  <c r="AF536" i="19" s="1"/>
  <c r="AJ325" i="22"/>
  <c r="AE325" i="22" s="1"/>
  <c r="AF325" i="22" s="1"/>
  <c r="AC642" i="22"/>
  <c r="AK643" i="22"/>
  <c r="AD642" i="22"/>
  <c r="AI641" i="22"/>
  <c r="AI221" i="12"/>
  <c r="AI318" i="21"/>
  <c r="AI195" i="20"/>
  <c r="AI326" i="12"/>
  <c r="AI335" i="14"/>
  <c r="AL225" i="22"/>
  <c r="AJ222" i="22"/>
  <c r="AE222" i="22" s="1"/>
  <c r="AI210" i="21"/>
  <c r="AI327" i="22"/>
  <c r="AI549" i="19"/>
  <c r="AL225" i="2"/>
  <c r="AF221" i="22" l="1"/>
  <c r="AC317" i="21"/>
  <c r="AJ206" i="2"/>
  <c r="AA222" i="12"/>
  <c r="AB221" i="12"/>
  <c r="D111" i="22"/>
  <c r="AJ642" i="22"/>
  <c r="AE641" i="22"/>
  <c r="AF641" i="22" s="1"/>
  <c r="AJ432" i="19"/>
  <c r="AE431" i="19"/>
  <c r="AF431" i="19" s="1"/>
  <c r="AE326" i="19"/>
  <c r="AF326" i="19" s="1"/>
  <c r="AJ327" i="19"/>
  <c r="AJ222" i="14"/>
  <c r="AE221" i="14"/>
  <c r="AF221" i="14" s="1"/>
  <c r="C100" i="12"/>
  <c r="B101" i="12"/>
  <c r="AD222" i="19"/>
  <c r="AB326" i="12"/>
  <c r="AA327" i="12"/>
  <c r="AB538" i="22"/>
  <c r="AA539" i="22"/>
  <c r="AA434" i="22"/>
  <c r="AB433" i="22"/>
  <c r="AC433" i="22" s="1"/>
  <c r="E111" i="22"/>
  <c r="AA332" i="22"/>
  <c r="AB331" i="22"/>
  <c r="B114" i="22"/>
  <c r="C113" i="22"/>
  <c r="AC536" i="22"/>
  <c r="AK537" i="22"/>
  <c r="AD536" i="22"/>
  <c r="B94" i="20"/>
  <c r="C93" i="20"/>
  <c r="AD326" i="19"/>
  <c r="E113" i="19" s="1"/>
  <c r="AC326" i="19"/>
  <c r="D113" i="19" s="1"/>
  <c r="AA328" i="19"/>
  <c r="AB327" i="19"/>
  <c r="AB223" i="19"/>
  <c r="AD223" i="19" s="1"/>
  <c r="AA224" i="19"/>
  <c r="AD537" i="19"/>
  <c r="AC537" i="19"/>
  <c r="AB643" i="19"/>
  <c r="AC643" i="19"/>
  <c r="AE642" i="19"/>
  <c r="AA539" i="19"/>
  <c r="AB538" i="19"/>
  <c r="AA435" i="19"/>
  <c r="AB434" i="19"/>
  <c r="AA645" i="19"/>
  <c r="AD644" i="19"/>
  <c r="AK540" i="19"/>
  <c r="AA214" i="21"/>
  <c r="AB213" i="21"/>
  <c r="B98" i="21"/>
  <c r="C97" i="21"/>
  <c r="AB223" i="22"/>
  <c r="AA224" i="22"/>
  <c r="AB646" i="22"/>
  <c r="AA647" i="22"/>
  <c r="F110" i="22"/>
  <c r="AB318" i="21"/>
  <c r="AC318" i="21" s="1"/>
  <c r="AA319" i="21"/>
  <c r="F93" i="21"/>
  <c r="AA198" i="20"/>
  <c r="AB197" i="20"/>
  <c r="C116" i="19"/>
  <c r="B117" i="19"/>
  <c r="AB332" i="14"/>
  <c r="AA333" i="14"/>
  <c r="AC331" i="14"/>
  <c r="AD331" i="14"/>
  <c r="E113" i="14" s="1"/>
  <c r="D113" i="14"/>
  <c r="C113" i="14"/>
  <c r="B114" i="14"/>
  <c r="AA225" i="14"/>
  <c r="AB224" i="14"/>
  <c r="AA439" i="14"/>
  <c r="AB438" i="14"/>
  <c r="AC438" i="14" s="1"/>
  <c r="AA208" i="2"/>
  <c r="AB207" i="2"/>
  <c r="B101" i="2"/>
  <c r="C100" i="2"/>
  <c r="AK644" i="22"/>
  <c r="AC643" i="22"/>
  <c r="AD643" i="22"/>
  <c r="AD223" i="14"/>
  <c r="AK224" i="14"/>
  <c r="AC223" i="14"/>
  <c r="AC330" i="22"/>
  <c r="AK331" i="22"/>
  <c r="AD330" i="22"/>
  <c r="AI205" i="2"/>
  <c r="AE205" i="2" s="1"/>
  <c r="AF205" i="2" s="1"/>
  <c r="F95" i="2"/>
  <c r="AJ194" i="20"/>
  <c r="AE194" i="20" s="1"/>
  <c r="AF194" i="20" s="1"/>
  <c r="F89" i="20"/>
  <c r="AJ325" i="12"/>
  <c r="AE325" i="12" s="1"/>
  <c r="AF325" i="12" s="1"/>
  <c r="AJ331" i="14"/>
  <c r="AE331" i="14" s="1"/>
  <c r="AF331" i="14" s="1"/>
  <c r="F112" i="14"/>
  <c r="AK210" i="21"/>
  <c r="AD209" i="21"/>
  <c r="E95" i="21" s="1"/>
  <c r="AC209" i="21"/>
  <c r="D95" i="21" s="1"/>
  <c r="AK335" i="14"/>
  <c r="AK222" i="22"/>
  <c r="AF222" i="22" s="1"/>
  <c r="AC221" i="22"/>
  <c r="AD221" i="22"/>
  <c r="E112" i="22" s="1"/>
  <c r="AI433" i="19"/>
  <c r="F112" i="19"/>
  <c r="F97" i="12"/>
  <c r="E98" i="12"/>
  <c r="D98" i="12"/>
  <c r="AJ326" i="22"/>
  <c r="AE326" i="22" s="1"/>
  <c r="AF326" i="22" s="1"/>
  <c r="AJ537" i="19"/>
  <c r="AE537" i="19" s="1"/>
  <c r="AF537" i="19" s="1"/>
  <c r="AJ209" i="21"/>
  <c r="AE209" i="21" s="1"/>
  <c r="AF209" i="21" s="1"/>
  <c r="AC194" i="20"/>
  <c r="D90" i="20" s="1"/>
  <c r="AK195" i="20"/>
  <c r="AD194" i="20"/>
  <c r="E90" i="20" s="1"/>
  <c r="AK319" i="21"/>
  <c r="AD318" i="21"/>
  <c r="AJ222" i="19"/>
  <c r="AE222" i="19" s="1"/>
  <c r="AF222" i="19" s="1"/>
  <c r="AK206" i="2"/>
  <c r="AC205" i="2"/>
  <c r="D96" i="2" s="1"/>
  <c r="AD205" i="2"/>
  <c r="E96" i="2" s="1"/>
  <c r="AJ314" i="21"/>
  <c r="AE314" i="21" s="1"/>
  <c r="AF314" i="21" s="1"/>
  <c r="AI225" i="14"/>
  <c r="AD325" i="12"/>
  <c r="AC325" i="12"/>
  <c r="AK326" i="12"/>
  <c r="AK224" i="19"/>
  <c r="AJ536" i="22"/>
  <c r="AE536" i="22" s="1"/>
  <c r="AF536" i="22" s="1"/>
  <c r="AK434" i="19"/>
  <c r="AC433" i="19"/>
  <c r="AD433" i="19"/>
  <c r="AJ220" i="12"/>
  <c r="AE220" i="12" s="1"/>
  <c r="AF220" i="12" s="1"/>
  <c r="AK331" i="19"/>
  <c r="AC220" i="12"/>
  <c r="AK221" i="12"/>
  <c r="AD220" i="12"/>
  <c r="AL226" i="2"/>
  <c r="AI328" i="22"/>
  <c r="AJ223" i="22"/>
  <c r="AI196" i="20"/>
  <c r="AI319" i="21"/>
  <c r="AI222" i="12"/>
  <c r="AI642" i="22"/>
  <c r="AI550" i="19"/>
  <c r="AI211" i="21"/>
  <c r="AL226" i="22"/>
  <c r="AI336" i="14"/>
  <c r="AI327" i="12"/>
  <c r="AB222" i="12" l="1"/>
  <c r="AA223" i="12"/>
  <c r="AJ207" i="2"/>
  <c r="AE223" i="22"/>
  <c r="AJ643" i="22"/>
  <c r="AE642" i="22"/>
  <c r="AF642" i="22" s="1"/>
  <c r="AE327" i="19"/>
  <c r="AF327" i="19" s="1"/>
  <c r="AJ328" i="19"/>
  <c r="AJ433" i="19"/>
  <c r="AE432" i="19"/>
  <c r="AF432" i="19" s="1"/>
  <c r="AJ223" i="14"/>
  <c r="AE222" i="14"/>
  <c r="AF222" i="14" s="1"/>
  <c r="E99" i="12"/>
  <c r="C101" i="12"/>
  <c r="B102" i="12"/>
  <c r="AB327" i="12"/>
  <c r="AA328" i="12"/>
  <c r="F98" i="12"/>
  <c r="AA540" i="22"/>
  <c r="AB539" i="22"/>
  <c r="AA435" i="22"/>
  <c r="AB434" i="22"/>
  <c r="AC434" i="22" s="1"/>
  <c r="AB332" i="22"/>
  <c r="AA333" i="22"/>
  <c r="D112" i="22"/>
  <c r="C114" i="22"/>
  <c r="B115" i="22"/>
  <c r="AK538" i="22"/>
  <c r="AC537" i="22"/>
  <c r="AD537" i="22"/>
  <c r="B95" i="20"/>
  <c r="C94" i="20"/>
  <c r="AC223" i="19"/>
  <c r="AD327" i="19"/>
  <c r="E114" i="19" s="1"/>
  <c r="AC327" i="19"/>
  <c r="D114" i="19" s="1"/>
  <c r="AA329" i="19"/>
  <c r="AB328" i="19"/>
  <c r="AE643" i="19"/>
  <c r="AB224" i="19"/>
  <c r="AC224" i="19" s="1"/>
  <c r="AA225" i="19"/>
  <c r="AC644" i="19"/>
  <c r="AB644" i="19"/>
  <c r="AC538" i="19"/>
  <c r="AD538" i="19"/>
  <c r="AA646" i="19"/>
  <c r="AD645" i="19"/>
  <c r="AB435" i="19"/>
  <c r="AA436" i="19"/>
  <c r="AB539" i="19"/>
  <c r="AA540" i="19"/>
  <c r="AK541" i="19"/>
  <c r="C98" i="21"/>
  <c r="B99" i="21"/>
  <c r="AA215" i="21"/>
  <c r="AB214" i="21"/>
  <c r="AB647" i="22"/>
  <c r="AA648" i="22"/>
  <c r="AB224" i="22"/>
  <c r="AA225" i="22"/>
  <c r="AA320" i="21"/>
  <c r="AB319" i="21"/>
  <c r="AD319" i="21" s="1"/>
  <c r="AA199" i="20"/>
  <c r="AB198" i="20"/>
  <c r="C117" i="19"/>
  <c r="B118" i="19"/>
  <c r="F113" i="19"/>
  <c r="AC332" i="14"/>
  <c r="D114" i="14" s="1"/>
  <c r="AD332" i="14"/>
  <c r="E114" i="14" s="1"/>
  <c r="AB333" i="14"/>
  <c r="AA334" i="14"/>
  <c r="C114" i="14"/>
  <c r="B115" i="14"/>
  <c r="AB439" i="14"/>
  <c r="AC439" i="14" s="1"/>
  <c r="AA440" i="14"/>
  <c r="AB225" i="14"/>
  <c r="AA226" i="14"/>
  <c r="D99" i="12"/>
  <c r="B102" i="2"/>
  <c r="C101" i="2"/>
  <c r="AB208" i="2"/>
  <c r="AA209" i="2"/>
  <c r="AD221" i="12"/>
  <c r="AK222" i="12"/>
  <c r="AC221" i="12"/>
  <c r="AK332" i="19"/>
  <c r="AJ221" i="12"/>
  <c r="AE221" i="12" s="1"/>
  <c r="AF221" i="12" s="1"/>
  <c r="AK327" i="12"/>
  <c r="AC326" i="12"/>
  <c r="AD326" i="12"/>
  <c r="AJ315" i="21"/>
  <c r="AE315" i="21" s="1"/>
  <c r="AF315" i="21" s="1"/>
  <c r="AD206" i="2"/>
  <c r="E97" i="2" s="1"/>
  <c r="AK207" i="2"/>
  <c r="AC206" i="2"/>
  <c r="D97" i="2" s="1"/>
  <c r="AJ223" i="19"/>
  <c r="AE223" i="19" s="1"/>
  <c r="AF223" i="19" s="1"/>
  <c r="AJ210" i="21"/>
  <c r="AE210" i="21" s="1"/>
  <c r="AF210" i="21" s="1"/>
  <c r="AJ538" i="19"/>
  <c r="AE538" i="19" s="1"/>
  <c r="AF538" i="19" s="1"/>
  <c r="AJ327" i="22"/>
  <c r="AE327" i="22" s="1"/>
  <c r="AF327" i="22" s="1"/>
  <c r="AI434" i="19"/>
  <c r="AK223" i="22"/>
  <c r="AD222" i="22"/>
  <c r="AC222" i="22"/>
  <c r="D113" i="22" s="1"/>
  <c r="AK336" i="14"/>
  <c r="AD210" i="21"/>
  <c r="E96" i="21" s="1"/>
  <c r="AK211" i="21"/>
  <c r="AC210" i="21"/>
  <c r="D96" i="21" s="1"/>
  <c r="AJ332" i="14"/>
  <c r="AE332" i="14" s="1"/>
  <c r="AF332" i="14" s="1"/>
  <c r="F113" i="14"/>
  <c r="AJ326" i="12"/>
  <c r="AE326" i="12" s="1"/>
  <c r="AF326" i="12" s="1"/>
  <c r="AJ195" i="20"/>
  <c r="AE195" i="20" s="1"/>
  <c r="AF195" i="20" s="1"/>
  <c r="F90" i="20"/>
  <c r="AI206" i="2"/>
  <c r="AE206" i="2" s="1"/>
  <c r="AF206" i="2" s="1"/>
  <c r="F96" i="2"/>
  <c r="AC331" i="22"/>
  <c r="AD331" i="22"/>
  <c r="AK332" i="22"/>
  <c r="AD224" i="14"/>
  <c r="AC224" i="14"/>
  <c r="AK225" i="14"/>
  <c r="AC644" i="22"/>
  <c r="AD644" i="22"/>
  <c r="AK645" i="22"/>
  <c r="AD434" i="19"/>
  <c r="AC434" i="19"/>
  <c r="AK435" i="19"/>
  <c r="AJ537" i="22"/>
  <c r="AE537" i="22" s="1"/>
  <c r="AF537" i="22" s="1"/>
  <c r="AK225" i="19"/>
  <c r="AI226" i="14"/>
  <c r="AK320" i="21"/>
  <c r="AD195" i="20"/>
  <c r="E91" i="20" s="1"/>
  <c r="AK196" i="20"/>
  <c r="AC195" i="20"/>
  <c r="D91" i="20" s="1"/>
  <c r="F94" i="21"/>
  <c r="F111" i="22"/>
  <c r="AL227" i="22"/>
  <c r="AI643" i="22"/>
  <c r="AI320" i="21"/>
  <c r="AI329" i="22"/>
  <c r="AL227" i="2"/>
  <c r="AI328" i="12"/>
  <c r="AI337" i="14"/>
  <c r="AI212" i="21"/>
  <c r="AI551" i="19"/>
  <c r="AI223" i="12"/>
  <c r="AI197" i="20"/>
  <c r="AJ224" i="22"/>
  <c r="AF223" i="22" l="1"/>
  <c r="AJ208" i="2"/>
  <c r="AE224" i="22"/>
  <c r="AA224" i="12"/>
  <c r="AB223" i="12"/>
  <c r="AJ644" i="22"/>
  <c r="AE643" i="22"/>
  <c r="AF643" i="22" s="1"/>
  <c r="AJ434" i="19"/>
  <c r="AE433" i="19"/>
  <c r="AF433" i="19" s="1"/>
  <c r="AE328" i="19"/>
  <c r="AF328" i="19" s="1"/>
  <c r="AJ329" i="19"/>
  <c r="AJ224" i="14"/>
  <c r="AE223" i="14"/>
  <c r="AF223" i="14" s="1"/>
  <c r="AD224" i="19"/>
  <c r="B103" i="12"/>
  <c r="C102" i="12"/>
  <c r="E113" i="22"/>
  <c r="AC319" i="21"/>
  <c r="F95" i="21"/>
  <c r="AA329" i="12"/>
  <c r="AB328" i="12"/>
  <c r="AB540" i="22"/>
  <c r="AA541" i="22"/>
  <c r="AB435" i="22"/>
  <c r="AC435" i="22" s="1"/>
  <c r="AA436" i="22"/>
  <c r="AB333" i="22"/>
  <c r="AA334" i="22"/>
  <c r="AK539" i="22"/>
  <c r="AC538" i="22"/>
  <c r="AD538" i="22"/>
  <c r="C115" i="22"/>
  <c r="B116" i="22"/>
  <c r="B96" i="20"/>
  <c r="C95" i="20"/>
  <c r="AC328" i="19"/>
  <c r="D115" i="19" s="1"/>
  <c r="AD328" i="19"/>
  <c r="E115" i="19" s="1"/>
  <c r="AB329" i="19"/>
  <c r="AA330" i="19"/>
  <c r="AE644" i="19"/>
  <c r="AA226" i="19"/>
  <c r="AB225" i="19"/>
  <c r="AC225" i="19" s="1"/>
  <c r="AA541" i="19"/>
  <c r="AB540" i="19"/>
  <c r="AA437" i="19"/>
  <c r="AB436" i="19"/>
  <c r="AC645" i="19"/>
  <c r="AB645" i="19"/>
  <c r="AD539" i="19"/>
  <c r="AC539" i="19"/>
  <c r="AD646" i="19"/>
  <c r="AA647" i="19"/>
  <c r="AK542" i="19"/>
  <c r="AB215" i="21"/>
  <c r="AA216" i="21"/>
  <c r="C99" i="21"/>
  <c r="B100" i="21"/>
  <c r="AB225" i="22"/>
  <c r="AA226" i="22"/>
  <c r="AB648" i="22"/>
  <c r="AA649" i="22"/>
  <c r="AB320" i="21"/>
  <c r="AC320" i="21" s="1"/>
  <c r="AA321" i="21"/>
  <c r="AB199" i="20"/>
  <c r="AA200" i="20"/>
  <c r="C118" i="19"/>
  <c r="B119" i="19"/>
  <c r="AD333" i="14"/>
  <c r="AC333" i="14"/>
  <c r="D115" i="14" s="1"/>
  <c r="E115" i="14"/>
  <c r="AA335" i="14"/>
  <c r="AB334" i="14"/>
  <c r="C115" i="14"/>
  <c r="B116" i="14"/>
  <c r="AB226" i="14"/>
  <c r="AA227" i="14"/>
  <c r="AA441" i="14"/>
  <c r="AB440" i="14"/>
  <c r="AC440" i="14" s="1"/>
  <c r="B103" i="2"/>
  <c r="C102" i="2"/>
  <c r="AA210" i="2"/>
  <c r="AB209" i="2"/>
  <c r="AJ538" i="22"/>
  <c r="AE538" i="22" s="1"/>
  <c r="AF538" i="22" s="1"/>
  <c r="AK646" i="22"/>
  <c r="AD645" i="22"/>
  <c r="AC645" i="22"/>
  <c r="AK226" i="14"/>
  <c r="AC225" i="14"/>
  <c r="AD225" i="14"/>
  <c r="AK224" i="22"/>
  <c r="AC223" i="22"/>
  <c r="D114" i="22" s="1"/>
  <c r="AD223" i="22"/>
  <c r="E114" i="22" s="1"/>
  <c r="AJ328" i="22"/>
  <c r="AE328" i="22" s="1"/>
  <c r="AF328" i="22" s="1"/>
  <c r="AJ539" i="19"/>
  <c r="AE539" i="19" s="1"/>
  <c r="AF539" i="19" s="1"/>
  <c r="AJ211" i="21"/>
  <c r="AE211" i="21" s="1"/>
  <c r="AF211" i="21" s="1"/>
  <c r="AJ224" i="19"/>
  <c r="AE224" i="19" s="1"/>
  <c r="AF224" i="19" s="1"/>
  <c r="AK208" i="2"/>
  <c r="AD207" i="2"/>
  <c r="E98" i="2" s="1"/>
  <c r="AC207" i="2"/>
  <c r="D98" i="2" s="1"/>
  <c r="AK328" i="12"/>
  <c r="AC327" i="12"/>
  <c r="AD327" i="12"/>
  <c r="AJ222" i="12"/>
  <c r="AE222" i="12" s="1"/>
  <c r="AF222" i="12" s="1"/>
  <c r="D100" i="12"/>
  <c r="E100" i="12"/>
  <c r="AD196" i="20"/>
  <c r="E92" i="20" s="1"/>
  <c r="AK197" i="20"/>
  <c r="AC196" i="20"/>
  <c r="D92" i="20" s="1"/>
  <c r="AD320" i="21"/>
  <c r="AK321" i="21"/>
  <c r="AI227" i="14"/>
  <c r="AK226" i="19"/>
  <c r="AC435" i="19"/>
  <c r="AK436" i="19"/>
  <c r="AD435" i="19"/>
  <c r="AC332" i="22"/>
  <c r="AK333" i="22"/>
  <c r="AD332" i="22"/>
  <c r="AI207" i="2"/>
  <c r="AE207" i="2" s="1"/>
  <c r="AF207" i="2" s="1"/>
  <c r="F97" i="2"/>
  <c r="AJ196" i="20"/>
  <c r="AE196" i="20" s="1"/>
  <c r="AF196" i="20" s="1"/>
  <c r="F91" i="20"/>
  <c r="AJ327" i="12"/>
  <c r="AE327" i="12" s="1"/>
  <c r="AF327" i="12" s="1"/>
  <c r="AJ333" i="14"/>
  <c r="AE333" i="14" s="1"/>
  <c r="AF333" i="14" s="1"/>
  <c r="F114" i="14"/>
  <c r="AK212" i="21"/>
  <c r="AD211" i="21"/>
  <c r="E97" i="21" s="1"/>
  <c r="AC211" i="21"/>
  <c r="D97" i="21" s="1"/>
  <c r="AK337" i="14"/>
  <c r="AI435" i="19"/>
  <c r="AJ316" i="21"/>
  <c r="AE316" i="21" s="1"/>
  <c r="AF316" i="21" s="1"/>
  <c r="AK333" i="19"/>
  <c r="AD222" i="12"/>
  <c r="AK223" i="12"/>
  <c r="AC222" i="12"/>
  <c r="D101" i="12" s="1"/>
  <c r="F112" i="22"/>
  <c r="F114" i="19"/>
  <c r="F99" i="12"/>
  <c r="AI552" i="19"/>
  <c r="AI330" i="22"/>
  <c r="AL228" i="22"/>
  <c r="AJ225" i="22"/>
  <c r="AE225" i="22" s="1"/>
  <c r="AI198" i="20"/>
  <c r="AI224" i="12"/>
  <c r="AI213" i="21"/>
  <c r="AI338" i="14"/>
  <c r="AI329" i="12"/>
  <c r="AL228" i="2"/>
  <c r="AI321" i="21"/>
  <c r="AI644" i="22"/>
  <c r="AB224" i="12" l="1"/>
  <c r="AA225" i="12"/>
  <c r="AF224" i="22"/>
  <c r="AJ209" i="2"/>
  <c r="AE644" i="22"/>
  <c r="AF644" i="22" s="1"/>
  <c r="AJ645" i="22"/>
  <c r="AE329" i="19"/>
  <c r="AF329" i="19" s="1"/>
  <c r="AJ330" i="19"/>
  <c r="AJ435" i="19"/>
  <c r="AE434" i="19"/>
  <c r="AF434" i="19" s="1"/>
  <c r="AJ225" i="14"/>
  <c r="AE224" i="14"/>
  <c r="AF224" i="14" s="1"/>
  <c r="AD225" i="19"/>
  <c r="C103" i="12"/>
  <c r="B104" i="12"/>
  <c r="AB329" i="12"/>
  <c r="AA330" i="12"/>
  <c r="AB541" i="22"/>
  <c r="AA542" i="22"/>
  <c r="AA335" i="22"/>
  <c r="AB334" i="22"/>
  <c r="AB436" i="22"/>
  <c r="AC436" i="22" s="1"/>
  <c r="AA437" i="22"/>
  <c r="C116" i="22"/>
  <c r="B117" i="22"/>
  <c r="AK540" i="22"/>
  <c r="AC539" i="22"/>
  <c r="AD539" i="22"/>
  <c r="C96" i="20"/>
  <c r="B97" i="20"/>
  <c r="AB330" i="19"/>
  <c r="AA331" i="19"/>
  <c r="AE645" i="19"/>
  <c r="AC329" i="19"/>
  <c r="D116" i="19" s="1"/>
  <c r="AD329" i="19"/>
  <c r="E116" i="19" s="1"/>
  <c r="AA227" i="19"/>
  <c r="AB226" i="19"/>
  <c r="AC226" i="19" s="1"/>
  <c r="AC646" i="19"/>
  <c r="AB646" i="19"/>
  <c r="AB437" i="19"/>
  <c r="AA438" i="19"/>
  <c r="AA542" i="19"/>
  <c r="AB541" i="19"/>
  <c r="AD647" i="19"/>
  <c r="AA648" i="19"/>
  <c r="AC540" i="19"/>
  <c r="AD540" i="19"/>
  <c r="F115" i="19"/>
  <c r="AK543" i="19"/>
  <c r="B101" i="21"/>
  <c r="C100" i="21"/>
  <c r="AA217" i="21"/>
  <c r="AB216" i="21"/>
  <c r="AA650" i="22"/>
  <c r="AB649" i="22"/>
  <c r="AB226" i="22"/>
  <c r="AA227" i="22"/>
  <c r="F113" i="22"/>
  <c r="AB321" i="21"/>
  <c r="AC321" i="21" s="1"/>
  <c r="AA322" i="21"/>
  <c r="AA201" i="20"/>
  <c r="AB200" i="20"/>
  <c r="C119" i="19"/>
  <c r="B120" i="19"/>
  <c r="AD334" i="14"/>
  <c r="E116" i="14" s="1"/>
  <c r="AC334" i="14"/>
  <c r="D116" i="14" s="1"/>
  <c r="AA336" i="14"/>
  <c r="AB335" i="14"/>
  <c r="B117" i="14"/>
  <c r="C116" i="14"/>
  <c r="AA442" i="14"/>
  <c r="AB441" i="14"/>
  <c r="AC441" i="14" s="1"/>
  <c r="AB227" i="14"/>
  <c r="AA228" i="14"/>
  <c r="E101" i="12"/>
  <c r="AB210" i="2"/>
  <c r="AA211" i="2"/>
  <c r="C103" i="2"/>
  <c r="B104" i="2"/>
  <c r="AK338" i="14"/>
  <c r="AI228" i="14"/>
  <c r="AD321" i="21"/>
  <c r="AK322" i="21"/>
  <c r="AD197" i="20"/>
  <c r="E93" i="20" s="1"/>
  <c r="AK198" i="20"/>
  <c r="AC197" i="20"/>
  <c r="D93" i="20" s="1"/>
  <c r="AD328" i="12"/>
  <c r="AC328" i="12"/>
  <c r="AK329" i="12"/>
  <c r="AK209" i="2"/>
  <c r="AC208" i="2"/>
  <c r="D99" i="2" s="1"/>
  <c r="AD208" i="2"/>
  <c r="E99" i="2" s="1"/>
  <c r="AJ225" i="19"/>
  <c r="AE225" i="19" s="1"/>
  <c r="AF225" i="19" s="1"/>
  <c r="AJ212" i="21"/>
  <c r="AE212" i="21" s="1"/>
  <c r="AF212" i="21" s="1"/>
  <c r="AJ540" i="19"/>
  <c r="AE540" i="19" s="1"/>
  <c r="AF540" i="19" s="1"/>
  <c r="AJ329" i="22"/>
  <c r="AE329" i="22" s="1"/>
  <c r="AF329" i="22" s="1"/>
  <c r="AD646" i="22"/>
  <c r="AK647" i="22"/>
  <c r="AC646" i="22"/>
  <c r="F100" i="12"/>
  <c r="AC223" i="12"/>
  <c r="AK224" i="12"/>
  <c r="AD223" i="12"/>
  <c r="AK334" i="19"/>
  <c r="AJ317" i="21"/>
  <c r="AE317" i="21" s="1"/>
  <c r="AF317" i="21" s="1"/>
  <c r="AI436" i="19"/>
  <c r="AK213" i="21"/>
  <c r="AC212" i="21"/>
  <c r="D98" i="21" s="1"/>
  <c r="AD212" i="21"/>
  <c r="E98" i="21" s="1"/>
  <c r="AJ334" i="14"/>
  <c r="AE334" i="14" s="1"/>
  <c r="AF334" i="14" s="1"/>
  <c r="F115" i="14"/>
  <c r="AJ328" i="12"/>
  <c r="AE328" i="12" s="1"/>
  <c r="AF328" i="12" s="1"/>
  <c r="AJ197" i="20"/>
  <c r="AE197" i="20" s="1"/>
  <c r="AF197" i="20" s="1"/>
  <c r="F92" i="20"/>
  <c r="AI208" i="2"/>
  <c r="AE208" i="2" s="1"/>
  <c r="AF208" i="2" s="1"/>
  <c r="F98" i="2"/>
  <c r="AK334" i="22"/>
  <c r="AC333" i="22"/>
  <c r="AD333" i="22"/>
  <c r="AK437" i="19"/>
  <c r="AC436" i="19"/>
  <c r="AD436" i="19"/>
  <c r="AK227" i="19"/>
  <c r="AD226" i="19"/>
  <c r="AJ223" i="12"/>
  <c r="AE223" i="12" s="1"/>
  <c r="AF223" i="12" s="1"/>
  <c r="AK225" i="22"/>
  <c r="AF225" i="22" s="1"/>
  <c r="AC224" i="22"/>
  <c r="AD224" i="22"/>
  <c r="AC226" i="14"/>
  <c r="AK227" i="14"/>
  <c r="AD226" i="14"/>
  <c r="AJ539" i="22"/>
  <c r="AE539" i="22" s="1"/>
  <c r="AF539" i="22" s="1"/>
  <c r="F96" i="21"/>
  <c r="AI322" i="21"/>
  <c r="AL229" i="2"/>
  <c r="AI339" i="14"/>
  <c r="AI214" i="21"/>
  <c r="AJ226" i="22"/>
  <c r="AE226" i="22" s="1"/>
  <c r="AL229" i="22"/>
  <c r="AI331" i="22"/>
  <c r="AI553" i="19"/>
  <c r="AI645" i="22"/>
  <c r="AI330" i="12"/>
  <c r="AI225" i="12"/>
  <c r="AI199" i="20"/>
  <c r="AJ210" i="2" l="1"/>
  <c r="AB225" i="12"/>
  <c r="AA226" i="12"/>
  <c r="AE645" i="22"/>
  <c r="AF645" i="22" s="1"/>
  <c r="AJ646" i="22"/>
  <c r="AJ436" i="19"/>
  <c r="AE435" i="19"/>
  <c r="AF435" i="19" s="1"/>
  <c r="AE330" i="19"/>
  <c r="AF330" i="19" s="1"/>
  <c r="AJ331" i="19"/>
  <c r="AJ226" i="14"/>
  <c r="AE225" i="14"/>
  <c r="AF225" i="14" s="1"/>
  <c r="D115" i="22"/>
  <c r="B105" i="12"/>
  <c r="C104" i="12"/>
  <c r="F114" i="22"/>
  <c r="AB330" i="12"/>
  <c r="AA331" i="12"/>
  <c r="D102" i="12"/>
  <c r="AB542" i="22"/>
  <c r="AA543" i="22"/>
  <c r="AB335" i="22"/>
  <c r="AA336" i="22"/>
  <c r="AA438" i="22"/>
  <c r="AB437" i="22"/>
  <c r="AC437" i="22" s="1"/>
  <c r="E115" i="22"/>
  <c r="AK541" i="22"/>
  <c r="AC540" i="22"/>
  <c r="AD540" i="22"/>
  <c r="C117" i="22"/>
  <c r="B118" i="22"/>
  <c r="B98" i="20"/>
  <c r="C97" i="20"/>
  <c r="AE646" i="19"/>
  <c r="AD330" i="19"/>
  <c r="E117" i="19" s="1"/>
  <c r="AC330" i="19"/>
  <c r="D117" i="19" s="1"/>
  <c r="AA332" i="19"/>
  <c r="AB331" i="19"/>
  <c r="AA228" i="19"/>
  <c r="AB227" i="19"/>
  <c r="AD227" i="19" s="1"/>
  <c r="AC647" i="19"/>
  <c r="AB647" i="19"/>
  <c r="AA543" i="19"/>
  <c r="AB542" i="19"/>
  <c r="AD648" i="19"/>
  <c r="AA649" i="19"/>
  <c r="AC541" i="19"/>
  <c r="AD541" i="19"/>
  <c r="AA439" i="19"/>
  <c r="AB438" i="19"/>
  <c r="AK544" i="19"/>
  <c r="AA218" i="21"/>
  <c r="AB217" i="21"/>
  <c r="C101" i="21"/>
  <c r="B102" i="21"/>
  <c r="AA651" i="22"/>
  <c r="AB650" i="22"/>
  <c r="AB227" i="22"/>
  <c r="AA228" i="22"/>
  <c r="AA323" i="21"/>
  <c r="AB322" i="21"/>
  <c r="AC322" i="21" s="1"/>
  <c r="AA202" i="20"/>
  <c r="AB201" i="20"/>
  <c r="B121" i="19"/>
  <c r="C120" i="19"/>
  <c r="AD335" i="14"/>
  <c r="AC335" i="14"/>
  <c r="D117" i="14" s="1"/>
  <c r="E117" i="14"/>
  <c r="AB336" i="14"/>
  <c r="AA337" i="14"/>
  <c r="B118" i="14"/>
  <c r="C117" i="14"/>
  <c r="AA443" i="14"/>
  <c r="AB442" i="14"/>
  <c r="AC442" i="14" s="1"/>
  <c r="AA229" i="14"/>
  <c r="AB228" i="14"/>
  <c r="F101" i="12"/>
  <c r="E102" i="12"/>
  <c r="C104" i="2"/>
  <c r="B105" i="2"/>
  <c r="AA212" i="2"/>
  <c r="AB211" i="2"/>
  <c r="AJ540" i="22"/>
  <c r="AE540" i="22" s="1"/>
  <c r="AF540" i="22" s="1"/>
  <c r="AK228" i="14"/>
  <c r="AC227" i="14"/>
  <c r="AD227" i="14"/>
  <c r="AK226" i="22"/>
  <c r="AF226" i="22" s="1"/>
  <c r="AD225" i="22"/>
  <c r="E116" i="22" s="1"/>
  <c r="AC225" i="22"/>
  <c r="D116" i="22" s="1"/>
  <c r="AJ224" i="12"/>
  <c r="AE224" i="12" s="1"/>
  <c r="AF224" i="12" s="1"/>
  <c r="AC334" i="22"/>
  <c r="AK335" i="22"/>
  <c r="AD334" i="22"/>
  <c r="AI209" i="2"/>
  <c r="AE209" i="2" s="1"/>
  <c r="AF209" i="2" s="1"/>
  <c r="F99" i="2"/>
  <c r="AJ198" i="20"/>
  <c r="AE198" i="20" s="1"/>
  <c r="AF198" i="20" s="1"/>
  <c r="F93" i="20"/>
  <c r="AJ329" i="12"/>
  <c r="AE329" i="12" s="1"/>
  <c r="AF329" i="12" s="1"/>
  <c r="AJ335" i="14"/>
  <c r="AE335" i="14" s="1"/>
  <c r="AF335" i="14" s="1"/>
  <c r="F116" i="14"/>
  <c r="AI437" i="19"/>
  <c r="AK335" i="19"/>
  <c r="AD224" i="12"/>
  <c r="AK225" i="12"/>
  <c r="AC224" i="12"/>
  <c r="AJ330" i="22"/>
  <c r="AE330" i="22" s="1"/>
  <c r="AF330" i="22" s="1"/>
  <c r="F115" i="22"/>
  <c r="AJ541" i="19"/>
  <c r="AE541" i="19" s="1"/>
  <c r="AF541" i="19" s="1"/>
  <c r="AJ213" i="21"/>
  <c r="AE213" i="21" s="1"/>
  <c r="AF213" i="21" s="1"/>
  <c r="AJ226" i="19"/>
  <c r="AE226" i="19" s="1"/>
  <c r="AF226" i="19" s="1"/>
  <c r="AK210" i="2"/>
  <c r="AC209" i="2"/>
  <c r="D100" i="2" s="1"/>
  <c r="AD209" i="2"/>
  <c r="E100" i="2" s="1"/>
  <c r="AK339" i="14"/>
  <c r="AK228" i="19"/>
  <c r="AC437" i="19"/>
  <c r="AK438" i="19"/>
  <c r="AD437" i="19"/>
  <c r="AD213" i="21"/>
  <c r="E99" i="21" s="1"/>
  <c r="AC213" i="21"/>
  <c r="D99" i="21" s="1"/>
  <c r="AK214" i="21"/>
  <c r="AJ318" i="21"/>
  <c r="AE318" i="21" s="1"/>
  <c r="AF318" i="21" s="1"/>
  <c r="AC647" i="22"/>
  <c r="AK648" i="22"/>
  <c r="AD647" i="22"/>
  <c r="AC329" i="12"/>
  <c r="AK330" i="12"/>
  <c r="AD329" i="12"/>
  <c r="AD198" i="20"/>
  <c r="E94" i="20" s="1"/>
  <c r="AC198" i="20"/>
  <c r="D94" i="20" s="1"/>
  <c r="AK199" i="20"/>
  <c r="AD322" i="21"/>
  <c r="AK323" i="21"/>
  <c r="AI229" i="14"/>
  <c r="F97" i="21"/>
  <c r="F116" i="19"/>
  <c r="AI200" i="20"/>
  <c r="AI226" i="12"/>
  <c r="AI331" i="12"/>
  <c r="AI554" i="19"/>
  <c r="AI332" i="22"/>
  <c r="AJ227" i="22"/>
  <c r="AI215" i="21"/>
  <c r="AL230" i="2"/>
  <c r="AI646" i="22"/>
  <c r="AL230" i="22"/>
  <c r="AI340" i="14"/>
  <c r="AI323" i="21"/>
  <c r="AB226" i="12" l="1"/>
  <c r="AA227" i="12"/>
  <c r="AE227" i="22"/>
  <c r="AJ211" i="2"/>
  <c r="AE646" i="22"/>
  <c r="AF646" i="22" s="1"/>
  <c r="AJ647" i="22"/>
  <c r="AE331" i="19"/>
  <c r="AF331" i="19" s="1"/>
  <c r="AJ332" i="19"/>
  <c r="AJ437" i="19"/>
  <c r="AE436" i="19"/>
  <c r="AF436" i="19" s="1"/>
  <c r="AJ227" i="14"/>
  <c r="AE226" i="14"/>
  <c r="AF226" i="14" s="1"/>
  <c r="F117" i="14" s="1"/>
  <c r="B106" i="12"/>
  <c r="C105" i="12"/>
  <c r="AC227" i="19"/>
  <c r="AA332" i="12"/>
  <c r="AB331" i="12"/>
  <c r="AB543" i="22"/>
  <c r="AA544" i="22"/>
  <c r="AA439" i="22"/>
  <c r="AB438" i="22"/>
  <c r="AC438" i="22" s="1"/>
  <c r="AA337" i="22"/>
  <c r="AB336" i="22"/>
  <c r="C118" i="22"/>
  <c r="B119" i="22"/>
  <c r="AC541" i="22"/>
  <c r="AD541" i="22"/>
  <c r="AK542" i="22"/>
  <c r="C98" i="20"/>
  <c r="B99" i="20"/>
  <c r="F117" i="19"/>
  <c r="AE647" i="19"/>
  <c r="AC331" i="19"/>
  <c r="D118" i="19" s="1"/>
  <c r="AD331" i="19"/>
  <c r="E118" i="19" s="1"/>
  <c r="AA333" i="19"/>
  <c r="AB332" i="19"/>
  <c r="AA229" i="19"/>
  <c r="AB228" i="19"/>
  <c r="AD228" i="19" s="1"/>
  <c r="AA440" i="19"/>
  <c r="AB439" i="19"/>
  <c r="AB648" i="19"/>
  <c r="AC648" i="19"/>
  <c r="AA544" i="19"/>
  <c r="AB543" i="19"/>
  <c r="AD649" i="19"/>
  <c r="AA650" i="19"/>
  <c r="AD542" i="19"/>
  <c r="AC542" i="19"/>
  <c r="AK545" i="19"/>
  <c r="AA219" i="21"/>
  <c r="AB218" i="21"/>
  <c r="B103" i="21"/>
  <c r="C102" i="21"/>
  <c r="AB651" i="22"/>
  <c r="AA652" i="22"/>
  <c r="AA229" i="22"/>
  <c r="AB228" i="22"/>
  <c r="AA324" i="21"/>
  <c r="AB323" i="21"/>
  <c r="AD323" i="21" s="1"/>
  <c r="F98" i="21"/>
  <c r="AA203" i="20"/>
  <c r="AB202" i="20"/>
  <c r="B122" i="19"/>
  <c r="C121" i="19"/>
  <c r="AC336" i="14"/>
  <c r="D118" i="14" s="1"/>
  <c r="AD336" i="14"/>
  <c r="E118" i="14" s="1"/>
  <c r="AB337" i="14"/>
  <c r="AA338" i="14"/>
  <c r="B119" i="14"/>
  <c r="C118" i="14"/>
  <c r="AB229" i="14"/>
  <c r="AA230" i="14"/>
  <c r="AA444" i="14"/>
  <c r="AB443" i="14"/>
  <c r="AC443" i="14" s="1"/>
  <c r="AA213" i="2"/>
  <c r="AB212" i="2"/>
  <c r="C105" i="2"/>
  <c r="B106" i="2"/>
  <c r="AI230" i="14"/>
  <c r="AC323" i="21"/>
  <c r="AK324" i="21"/>
  <c r="AC648" i="22"/>
  <c r="AD648" i="22"/>
  <c r="AK649" i="22"/>
  <c r="AC214" i="21"/>
  <c r="D100" i="21" s="1"/>
  <c r="AK215" i="21"/>
  <c r="AD214" i="21"/>
  <c r="E100" i="21" s="1"/>
  <c r="AC438" i="19"/>
  <c r="AD438" i="19"/>
  <c r="AK439" i="19"/>
  <c r="AK229" i="19"/>
  <c r="AK340" i="14"/>
  <c r="AK211" i="2"/>
  <c r="AD210" i="2"/>
  <c r="E101" i="2" s="1"/>
  <c r="AC210" i="2"/>
  <c r="D101" i="2" s="1"/>
  <c r="AJ227" i="19"/>
  <c r="AE227" i="19" s="1"/>
  <c r="AF227" i="19" s="1"/>
  <c r="AJ214" i="21"/>
  <c r="AE214" i="21" s="1"/>
  <c r="AF214" i="21" s="1"/>
  <c r="AJ542" i="19"/>
  <c r="AE542" i="19" s="1"/>
  <c r="AF542" i="19" s="1"/>
  <c r="AJ331" i="22"/>
  <c r="AE331" i="22" s="1"/>
  <c r="AF331" i="22" s="1"/>
  <c r="AK226" i="12"/>
  <c r="AD225" i="12"/>
  <c r="AC225" i="12"/>
  <c r="AK336" i="19"/>
  <c r="AJ336" i="14"/>
  <c r="AE336" i="14" s="1"/>
  <c r="AF336" i="14" s="1"/>
  <c r="AJ330" i="12"/>
  <c r="AE330" i="12" s="1"/>
  <c r="AF330" i="12" s="1"/>
  <c r="AJ199" i="20"/>
  <c r="AE199" i="20" s="1"/>
  <c r="AF199" i="20" s="1"/>
  <c r="F94" i="20"/>
  <c r="AI210" i="2"/>
  <c r="AE210" i="2" s="1"/>
  <c r="AF210" i="2" s="1"/>
  <c r="F100" i="2"/>
  <c r="AK336" i="22"/>
  <c r="AC335" i="22"/>
  <c r="AD335" i="22"/>
  <c r="AK227" i="22"/>
  <c r="AC226" i="22"/>
  <c r="AD226" i="22"/>
  <c r="E117" i="22" s="1"/>
  <c r="AC228" i="14"/>
  <c r="AD228" i="14"/>
  <c r="AK229" i="14"/>
  <c r="AJ541" i="22"/>
  <c r="AE541" i="22" s="1"/>
  <c r="AF541" i="22" s="1"/>
  <c r="F102" i="12"/>
  <c r="AD199" i="20"/>
  <c r="E95" i="20" s="1"/>
  <c r="AC199" i="20"/>
  <c r="D95" i="20" s="1"/>
  <c r="AK200" i="20"/>
  <c r="AD330" i="12"/>
  <c r="AK331" i="12"/>
  <c r="AC330" i="12"/>
  <c r="AJ319" i="21"/>
  <c r="AE319" i="21" s="1"/>
  <c r="AF319" i="21" s="1"/>
  <c r="AI438" i="19"/>
  <c r="AJ225" i="12"/>
  <c r="AE225" i="12" s="1"/>
  <c r="AF225" i="12" s="1"/>
  <c r="D103" i="12"/>
  <c r="E103" i="12"/>
  <c r="AI341" i="14"/>
  <c r="AL231" i="22"/>
  <c r="AI647" i="22"/>
  <c r="AL231" i="2"/>
  <c r="AI333" i="22"/>
  <c r="AI332" i="12"/>
  <c r="AI227" i="12"/>
  <c r="AI201" i="20"/>
  <c r="AI324" i="21"/>
  <c r="AI216" i="21"/>
  <c r="AJ228" i="22"/>
  <c r="AI555" i="19"/>
  <c r="AJ212" i="2" l="1"/>
  <c r="AE228" i="22"/>
  <c r="AF227" i="22"/>
  <c r="AB227" i="12"/>
  <c r="AA228" i="12"/>
  <c r="AC228" i="19"/>
  <c r="AE647" i="22"/>
  <c r="AF647" i="22" s="1"/>
  <c r="AJ648" i="22"/>
  <c r="AJ438" i="19"/>
  <c r="AE437" i="19"/>
  <c r="AF437" i="19" s="1"/>
  <c r="AE332" i="19"/>
  <c r="AF332" i="19" s="1"/>
  <c r="AJ333" i="19"/>
  <c r="AJ228" i="14"/>
  <c r="AE227" i="14"/>
  <c r="AF227" i="14" s="1"/>
  <c r="F103" i="12"/>
  <c r="B107" i="12"/>
  <c r="C106" i="12"/>
  <c r="AA333" i="12"/>
  <c r="AB332" i="12"/>
  <c r="AB544" i="22"/>
  <c r="AA545" i="22"/>
  <c r="AA338" i="22"/>
  <c r="AB337" i="22"/>
  <c r="AB439" i="22"/>
  <c r="AC439" i="22" s="1"/>
  <c r="AA440" i="22"/>
  <c r="D117" i="22"/>
  <c r="AD542" i="22"/>
  <c r="AC542" i="22"/>
  <c r="AK543" i="22"/>
  <c r="C119" i="22"/>
  <c r="B120" i="22"/>
  <c r="B100" i="20"/>
  <c r="C99" i="20"/>
  <c r="AC332" i="19"/>
  <c r="D119" i="19" s="1"/>
  <c r="AD332" i="19"/>
  <c r="E119" i="19" s="1"/>
  <c r="AB333" i="19"/>
  <c r="AA334" i="19"/>
  <c r="AB229" i="19"/>
  <c r="AC229" i="19" s="1"/>
  <c r="AA230" i="19"/>
  <c r="AB649" i="19"/>
  <c r="AC649" i="19"/>
  <c r="AA545" i="19"/>
  <c r="AB544" i="19"/>
  <c r="AA441" i="19"/>
  <c r="AB440" i="19"/>
  <c r="AE648" i="19"/>
  <c r="AD650" i="19"/>
  <c r="AA651" i="19"/>
  <c r="AC543" i="19"/>
  <c r="AD543" i="19"/>
  <c r="AK546" i="19"/>
  <c r="B104" i="21"/>
  <c r="C103" i="21"/>
  <c r="AA220" i="21"/>
  <c r="AB219" i="21"/>
  <c r="AA230" i="22"/>
  <c r="AB229" i="22"/>
  <c r="AB652" i="22"/>
  <c r="AA653" i="22"/>
  <c r="F116" i="22"/>
  <c r="AB324" i="21"/>
  <c r="AD324" i="21" s="1"/>
  <c r="AA325" i="21"/>
  <c r="AA204" i="20"/>
  <c r="AB203" i="20"/>
  <c r="C122" i="19"/>
  <c r="B123" i="19"/>
  <c r="AA339" i="14"/>
  <c r="AB338" i="14"/>
  <c r="AC337" i="14"/>
  <c r="D119" i="14" s="1"/>
  <c r="AD337" i="14"/>
  <c r="E119" i="14" s="1"/>
  <c r="C119" i="14"/>
  <c r="B120" i="14"/>
  <c r="AB444" i="14"/>
  <c r="AC444" i="14" s="1"/>
  <c r="AA445" i="14"/>
  <c r="AA231" i="14"/>
  <c r="AB230" i="14"/>
  <c r="AA214" i="2"/>
  <c r="AB213" i="2"/>
  <c r="B107" i="2"/>
  <c r="C106" i="2"/>
  <c r="AI439" i="19"/>
  <c r="AJ542" i="22"/>
  <c r="AE542" i="22" s="1"/>
  <c r="AF542" i="22" s="1"/>
  <c r="AD229" i="14"/>
  <c r="AK230" i="14"/>
  <c r="AC229" i="14"/>
  <c r="AK228" i="22"/>
  <c r="AC227" i="22"/>
  <c r="D118" i="22" s="1"/>
  <c r="AD227" i="22"/>
  <c r="AK337" i="19"/>
  <c r="AK212" i="2"/>
  <c r="AD211" i="2"/>
  <c r="E102" i="2" s="1"/>
  <c r="AC211" i="2"/>
  <c r="D102" i="2" s="1"/>
  <c r="AD439" i="19"/>
  <c r="AK440" i="19"/>
  <c r="AC439" i="19"/>
  <c r="AK325" i="21"/>
  <c r="AI231" i="14"/>
  <c r="E104" i="12"/>
  <c r="F99" i="21"/>
  <c r="F118" i="19"/>
  <c r="AJ226" i="12"/>
  <c r="AE226" i="12" s="1"/>
  <c r="AF226" i="12" s="1"/>
  <c r="AJ320" i="21"/>
  <c r="AE320" i="21" s="1"/>
  <c r="AF320" i="21" s="1"/>
  <c r="AC331" i="12"/>
  <c r="AK332" i="12"/>
  <c r="AD331" i="12"/>
  <c r="AD200" i="20"/>
  <c r="E96" i="20" s="1"/>
  <c r="AC200" i="20"/>
  <c r="D96" i="20" s="1"/>
  <c r="AK201" i="20"/>
  <c r="AD336" i="22"/>
  <c r="AK337" i="22"/>
  <c r="AC336" i="22"/>
  <c r="AI211" i="2"/>
  <c r="AE211" i="2" s="1"/>
  <c r="AF211" i="2" s="1"/>
  <c r="F101" i="2"/>
  <c r="AJ200" i="20"/>
  <c r="AE200" i="20" s="1"/>
  <c r="AF200" i="20" s="1"/>
  <c r="F95" i="20"/>
  <c r="AJ331" i="12"/>
  <c r="AE331" i="12" s="1"/>
  <c r="AF331" i="12" s="1"/>
  <c r="AJ337" i="14"/>
  <c r="AE337" i="14" s="1"/>
  <c r="AF337" i="14" s="1"/>
  <c r="F118" i="14"/>
  <c r="AK227" i="12"/>
  <c r="AD226" i="12"/>
  <c r="E105" i="12" s="1"/>
  <c r="AC226" i="12"/>
  <c r="AJ332" i="22"/>
  <c r="AE332" i="22" s="1"/>
  <c r="AF332" i="22" s="1"/>
  <c r="AJ543" i="19"/>
  <c r="AE543" i="19" s="1"/>
  <c r="AF543" i="19" s="1"/>
  <c r="AJ215" i="21"/>
  <c r="AE215" i="21" s="1"/>
  <c r="AF215" i="21" s="1"/>
  <c r="AJ228" i="19"/>
  <c r="AE228" i="19" s="1"/>
  <c r="AF228" i="19" s="1"/>
  <c r="AK341" i="14"/>
  <c r="AK230" i="19"/>
  <c r="AC215" i="21"/>
  <c r="D101" i="21" s="1"/>
  <c r="AK216" i="21"/>
  <c r="AD215" i="21"/>
  <c r="E101" i="21" s="1"/>
  <c r="AK650" i="22"/>
  <c r="AD649" i="22"/>
  <c r="AC649" i="22"/>
  <c r="D104" i="12"/>
  <c r="AI217" i="21"/>
  <c r="AI325" i="21"/>
  <c r="AI333" i="12"/>
  <c r="AL232" i="2"/>
  <c r="AL232" i="22"/>
  <c r="AI556" i="19"/>
  <c r="AJ229" i="22"/>
  <c r="AI202" i="20"/>
  <c r="AI228" i="12"/>
  <c r="AI334" i="22"/>
  <c r="AI648" i="22"/>
  <c r="AI342" i="14"/>
  <c r="AA229" i="12" l="1"/>
  <c r="AB228" i="12"/>
  <c r="AF228" i="22"/>
  <c r="AE229" i="22"/>
  <c r="AJ213" i="2"/>
  <c r="AE648" i="22"/>
  <c r="AF648" i="22" s="1"/>
  <c r="AJ649" i="22"/>
  <c r="AE333" i="19"/>
  <c r="AF333" i="19" s="1"/>
  <c r="AJ334" i="19"/>
  <c r="AJ439" i="19"/>
  <c r="AE438" i="19"/>
  <c r="AF438" i="19" s="1"/>
  <c r="AJ229" i="14"/>
  <c r="AE228" i="14"/>
  <c r="AF228" i="14" s="1"/>
  <c r="F100" i="21"/>
  <c r="C107" i="12"/>
  <c r="B108" i="12"/>
  <c r="AA334" i="12"/>
  <c r="AB333" i="12"/>
  <c r="AA546" i="22"/>
  <c r="AB545" i="22"/>
  <c r="AA339" i="22"/>
  <c r="AB338" i="22"/>
  <c r="AA441" i="22"/>
  <c r="AB440" i="22"/>
  <c r="AC440" i="22" s="1"/>
  <c r="E118" i="22"/>
  <c r="C120" i="22"/>
  <c r="B121" i="22"/>
  <c r="AD543" i="22"/>
  <c r="AK544" i="22"/>
  <c r="AC543" i="22"/>
  <c r="B101" i="20"/>
  <c r="C100" i="20"/>
  <c r="AD229" i="19"/>
  <c r="AB334" i="19"/>
  <c r="AA335" i="19"/>
  <c r="AD333" i="19"/>
  <c r="E120" i="19" s="1"/>
  <c r="AC333" i="19"/>
  <c r="D120" i="19" s="1"/>
  <c r="AA231" i="19"/>
  <c r="AB230" i="19"/>
  <c r="AD230" i="19" s="1"/>
  <c r="AD651" i="19"/>
  <c r="AA652" i="19"/>
  <c r="AA442" i="19"/>
  <c r="AB441" i="19"/>
  <c r="AA546" i="19"/>
  <c r="AB545" i="19"/>
  <c r="AE649" i="19"/>
  <c r="AC650" i="19"/>
  <c r="AB650" i="19"/>
  <c r="AD544" i="19"/>
  <c r="AC544" i="19"/>
  <c r="F119" i="19"/>
  <c r="AK547" i="19"/>
  <c r="AA221" i="21"/>
  <c r="AB220" i="21"/>
  <c r="B105" i="21"/>
  <c r="C104" i="21"/>
  <c r="AA231" i="22"/>
  <c r="AB230" i="22"/>
  <c r="AB653" i="22"/>
  <c r="AA654" i="22"/>
  <c r="F117" i="22"/>
  <c r="AC324" i="21"/>
  <c r="AB325" i="21"/>
  <c r="AC325" i="21" s="1"/>
  <c r="AA326" i="21"/>
  <c r="AA205" i="20"/>
  <c r="AB204" i="20"/>
  <c r="B124" i="19"/>
  <c r="C123" i="19"/>
  <c r="AA340" i="14"/>
  <c r="AB339" i="14"/>
  <c r="AD338" i="14"/>
  <c r="E120" i="14" s="1"/>
  <c r="AC338" i="14"/>
  <c r="D120" i="14" s="1"/>
  <c r="B121" i="14"/>
  <c r="C120" i="14"/>
  <c r="AB231" i="14"/>
  <c r="AA232" i="14"/>
  <c r="AA446" i="14"/>
  <c r="AB445" i="14"/>
  <c r="AC445" i="14" s="1"/>
  <c r="D105" i="12"/>
  <c r="B108" i="2"/>
  <c r="C107" i="2"/>
  <c r="AB214" i="2"/>
  <c r="AA215" i="2"/>
  <c r="AK342" i="14"/>
  <c r="AJ229" i="19"/>
  <c r="AE229" i="19" s="1"/>
  <c r="AF229" i="19" s="1"/>
  <c r="AJ216" i="21"/>
  <c r="AE216" i="21" s="1"/>
  <c r="AF216" i="21" s="1"/>
  <c r="AJ544" i="19"/>
  <c r="AE544" i="19" s="1"/>
  <c r="AF544" i="19" s="1"/>
  <c r="AJ333" i="22"/>
  <c r="AE333" i="22" s="1"/>
  <c r="AF333" i="22" s="1"/>
  <c r="AJ321" i="21"/>
  <c r="AE321" i="21" s="1"/>
  <c r="AF321" i="21" s="1"/>
  <c r="AJ227" i="12"/>
  <c r="AE227" i="12" s="1"/>
  <c r="AF227" i="12" s="1"/>
  <c r="AI232" i="14"/>
  <c r="AK213" i="2"/>
  <c r="AD212" i="2"/>
  <c r="E103" i="2" s="1"/>
  <c r="AC212" i="2"/>
  <c r="D103" i="2" s="1"/>
  <c r="AK229" i="22"/>
  <c r="AC228" i="22"/>
  <c r="AD228" i="22"/>
  <c r="E119" i="22" s="1"/>
  <c r="AI440" i="19"/>
  <c r="AK651" i="22"/>
  <c r="AD650" i="22"/>
  <c r="AC650" i="22"/>
  <c r="AD216" i="21"/>
  <c r="E102" i="21" s="1"/>
  <c r="AK217" i="21"/>
  <c r="AC216" i="21"/>
  <c r="D102" i="21" s="1"/>
  <c r="AK231" i="19"/>
  <c r="AC230" i="19"/>
  <c r="AC227" i="12"/>
  <c r="AD227" i="12"/>
  <c r="AK228" i="12"/>
  <c r="AJ338" i="14"/>
  <c r="AE338" i="14" s="1"/>
  <c r="AF338" i="14" s="1"/>
  <c r="F119" i="14"/>
  <c r="AJ332" i="12"/>
  <c r="AE332" i="12" s="1"/>
  <c r="AF332" i="12" s="1"/>
  <c r="AJ201" i="20"/>
  <c r="AE201" i="20" s="1"/>
  <c r="AF201" i="20" s="1"/>
  <c r="F96" i="20"/>
  <c r="AI212" i="2"/>
  <c r="AE212" i="2" s="1"/>
  <c r="AF212" i="2" s="1"/>
  <c r="F102" i="2"/>
  <c r="AC337" i="22"/>
  <c r="AD337" i="22"/>
  <c r="AK338" i="22"/>
  <c r="AD201" i="20"/>
  <c r="E97" i="20" s="1"/>
  <c r="AK202" i="20"/>
  <c r="AC201" i="20"/>
  <c r="D97" i="20" s="1"/>
  <c r="AC332" i="12"/>
  <c r="AK333" i="12"/>
  <c r="AD332" i="12"/>
  <c r="AK326" i="21"/>
  <c r="AD325" i="21"/>
  <c r="AD440" i="19"/>
  <c r="AC440" i="19"/>
  <c r="AK441" i="19"/>
  <c r="AK338" i="19"/>
  <c r="AD230" i="14"/>
  <c r="AC230" i="14"/>
  <c r="AK231" i="14"/>
  <c r="AJ543" i="22"/>
  <c r="AE543" i="22" s="1"/>
  <c r="AF543" i="22" s="1"/>
  <c r="F104" i="12"/>
  <c r="AI335" i="22"/>
  <c r="AJ230" i="22"/>
  <c r="AE230" i="22" s="1"/>
  <c r="AI557" i="19"/>
  <c r="AL233" i="22"/>
  <c r="AL233" i="2"/>
  <c r="AI334" i="12"/>
  <c r="AI218" i="21"/>
  <c r="AI343" i="14"/>
  <c r="AI649" i="22"/>
  <c r="AI229" i="12"/>
  <c r="AI203" i="20"/>
  <c r="AI326" i="21"/>
  <c r="AJ214" i="2" l="1"/>
  <c r="AF229" i="22"/>
  <c r="AA230" i="12"/>
  <c r="AB229" i="12"/>
  <c r="AE649" i="22"/>
  <c r="AF649" i="22" s="1"/>
  <c r="AJ650" i="22"/>
  <c r="AJ440" i="19"/>
  <c r="AE439" i="19"/>
  <c r="AF439" i="19" s="1"/>
  <c r="AE334" i="19"/>
  <c r="AF334" i="19" s="1"/>
  <c r="AJ335" i="19"/>
  <c r="AJ230" i="14"/>
  <c r="AE229" i="14"/>
  <c r="AF229" i="14" s="1"/>
  <c r="C108" i="12"/>
  <c r="B109" i="12"/>
  <c r="AA335" i="12"/>
  <c r="AB334" i="12"/>
  <c r="AB546" i="22"/>
  <c r="AA547" i="22"/>
  <c r="AA442" i="22"/>
  <c r="AB441" i="22"/>
  <c r="AC441" i="22" s="1"/>
  <c r="AA340" i="22"/>
  <c r="AB339" i="22"/>
  <c r="D119" i="22"/>
  <c r="AD544" i="22"/>
  <c r="AK545" i="22"/>
  <c r="AC544" i="22"/>
  <c r="C121" i="22"/>
  <c r="B122" i="22"/>
  <c r="C101" i="20"/>
  <c r="B102" i="20"/>
  <c r="AC334" i="19"/>
  <c r="D121" i="19" s="1"/>
  <c r="AD334" i="19"/>
  <c r="E121" i="19" s="1"/>
  <c r="AA336" i="19"/>
  <c r="AB335" i="19"/>
  <c r="AA232" i="19"/>
  <c r="AB231" i="19"/>
  <c r="AC231" i="19" s="1"/>
  <c r="AB546" i="19"/>
  <c r="AA547" i="19"/>
  <c r="AA443" i="19"/>
  <c r="AB442" i="19"/>
  <c r="AB651" i="19"/>
  <c r="AC651" i="19"/>
  <c r="AE650" i="19"/>
  <c r="AD545" i="19"/>
  <c r="AC545" i="19"/>
  <c r="AD652" i="19"/>
  <c r="AA653" i="19"/>
  <c r="AK548" i="19"/>
  <c r="C105" i="21"/>
  <c r="B106" i="21"/>
  <c r="AA222" i="21"/>
  <c r="AB221" i="21"/>
  <c r="AB231" i="22"/>
  <c r="AA232" i="22"/>
  <c r="AA655" i="22"/>
  <c r="AB654" i="22"/>
  <c r="AB326" i="21"/>
  <c r="AD326" i="21" s="1"/>
  <c r="AA327" i="21"/>
  <c r="AA206" i="20"/>
  <c r="AB205" i="20"/>
  <c r="F118" i="22"/>
  <c r="C124" i="19"/>
  <c r="B125" i="19"/>
  <c r="AB340" i="14"/>
  <c r="AA341" i="14"/>
  <c r="AD339" i="14"/>
  <c r="E121" i="14" s="1"/>
  <c r="AC339" i="14"/>
  <c r="D121" i="14" s="1"/>
  <c r="B122" i="14"/>
  <c r="C121" i="14"/>
  <c r="AB446" i="14"/>
  <c r="AC446" i="14" s="1"/>
  <c r="AA447" i="14"/>
  <c r="AA233" i="14"/>
  <c r="AB232" i="14"/>
  <c r="C108" i="2"/>
  <c r="B109" i="2"/>
  <c r="AA216" i="2"/>
  <c r="AB215" i="2"/>
  <c r="AK442" i="19"/>
  <c r="AC441" i="19"/>
  <c r="AD441" i="19"/>
  <c r="AK327" i="21"/>
  <c r="AD202" i="20"/>
  <c r="E98" i="20" s="1"/>
  <c r="AC202" i="20"/>
  <c r="D98" i="20" s="1"/>
  <c r="AK203" i="20"/>
  <c r="AD338" i="22"/>
  <c r="AC338" i="22"/>
  <c r="AK339" i="22"/>
  <c r="AI213" i="2"/>
  <c r="AE213" i="2" s="1"/>
  <c r="AF213" i="2" s="1"/>
  <c r="F103" i="2"/>
  <c r="AJ202" i="20"/>
  <c r="AE202" i="20" s="1"/>
  <c r="AF202" i="20" s="1"/>
  <c r="F97" i="20"/>
  <c r="AJ333" i="12"/>
  <c r="AE333" i="12" s="1"/>
  <c r="AF333" i="12" s="1"/>
  <c r="AJ339" i="14"/>
  <c r="AE339" i="14" s="1"/>
  <c r="AF339" i="14" s="1"/>
  <c r="F120" i="14"/>
  <c r="AK232" i="19"/>
  <c r="AD231" i="19"/>
  <c r="AD217" i="21"/>
  <c r="E103" i="21" s="1"/>
  <c r="AK218" i="21"/>
  <c r="AC217" i="21"/>
  <c r="D103" i="21" s="1"/>
  <c r="AD651" i="22"/>
  <c r="AK652" i="22"/>
  <c r="AC651" i="22"/>
  <c r="AK230" i="22"/>
  <c r="AF230" i="22" s="1"/>
  <c r="AC229" i="22"/>
  <c r="AD229" i="22"/>
  <c r="E120" i="22" s="1"/>
  <c r="AK343" i="14"/>
  <c r="E106" i="12"/>
  <c r="F105" i="12"/>
  <c r="F101" i="21"/>
  <c r="F120" i="19"/>
  <c r="AJ544" i="22"/>
  <c r="AE544" i="22" s="1"/>
  <c r="AF544" i="22" s="1"/>
  <c r="AD231" i="14"/>
  <c r="AC231" i="14"/>
  <c r="AK232" i="14"/>
  <c r="AK339" i="19"/>
  <c r="AD333" i="12"/>
  <c r="AC333" i="12"/>
  <c r="AK334" i="12"/>
  <c r="AD228" i="12"/>
  <c r="AK229" i="12"/>
  <c r="AC228" i="12"/>
  <c r="D107" i="12" s="1"/>
  <c r="AI441" i="19"/>
  <c r="AK214" i="2"/>
  <c r="AC213" i="2"/>
  <c r="D104" i="2" s="1"/>
  <c r="AD213" i="2"/>
  <c r="E104" i="2" s="1"/>
  <c r="AI233" i="14"/>
  <c r="AJ228" i="12"/>
  <c r="AE228" i="12" s="1"/>
  <c r="AF228" i="12" s="1"/>
  <c r="F106" i="12"/>
  <c r="AJ322" i="21"/>
  <c r="AE322" i="21" s="1"/>
  <c r="AF322" i="21" s="1"/>
  <c r="AJ334" i="22"/>
  <c r="AE334" i="22" s="1"/>
  <c r="AF334" i="22" s="1"/>
  <c r="AJ545" i="19"/>
  <c r="AE545" i="19" s="1"/>
  <c r="AF545" i="19" s="1"/>
  <c r="AJ217" i="21"/>
  <c r="AE217" i="21" s="1"/>
  <c r="AF217" i="21" s="1"/>
  <c r="F102" i="21"/>
  <c r="AJ230" i="19"/>
  <c r="AE230" i="19" s="1"/>
  <c r="AF230" i="19" s="1"/>
  <c r="D106" i="12"/>
  <c r="AI204" i="20"/>
  <c r="AI230" i="12"/>
  <c r="AI344" i="14"/>
  <c r="AL234" i="22"/>
  <c r="AI558" i="19"/>
  <c r="AI327" i="21"/>
  <c r="AI650" i="22"/>
  <c r="AI219" i="21"/>
  <c r="AI335" i="12"/>
  <c r="AL234" i="2"/>
  <c r="AJ231" i="22"/>
  <c r="AE231" i="22" s="1"/>
  <c r="AI336" i="22"/>
  <c r="AB230" i="12" l="1"/>
  <c r="AA231" i="12"/>
  <c r="AC326" i="21"/>
  <c r="AJ215" i="2"/>
  <c r="AE650" i="22"/>
  <c r="AF650" i="22" s="1"/>
  <c r="AJ651" i="22"/>
  <c r="AE335" i="19"/>
  <c r="AF335" i="19" s="1"/>
  <c r="AJ336" i="19"/>
  <c r="AJ441" i="19"/>
  <c r="AE440" i="19"/>
  <c r="AF440" i="19" s="1"/>
  <c r="AJ231" i="14"/>
  <c r="AE230" i="14"/>
  <c r="AF230" i="14" s="1"/>
  <c r="B110" i="12"/>
  <c r="C109" i="12"/>
  <c r="AA336" i="12"/>
  <c r="AB335" i="12"/>
  <c r="AA548" i="22"/>
  <c r="AB547" i="22"/>
  <c r="AB340" i="22"/>
  <c r="AA341" i="22"/>
  <c r="AB442" i="22"/>
  <c r="AC442" i="22" s="1"/>
  <c r="AA443" i="22"/>
  <c r="D120" i="22"/>
  <c r="B123" i="22"/>
  <c r="C122" i="22"/>
  <c r="AK546" i="22"/>
  <c r="AC545" i="22"/>
  <c r="AD545" i="22"/>
  <c r="C102" i="20"/>
  <c r="B103" i="20"/>
  <c r="AD335" i="19"/>
  <c r="E122" i="19" s="1"/>
  <c r="AC335" i="19"/>
  <c r="D122" i="19" s="1"/>
  <c r="AB336" i="19"/>
  <c r="AA337" i="19"/>
  <c r="AB232" i="19"/>
  <c r="AA233" i="19"/>
  <c r="AD653" i="19"/>
  <c r="AA654" i="19"/>
  <c r="AA444" i="19"/>
  <c r="AB443" i="19"/>
  <c r="AC546" i="19"/>
  <c r="AD546" i="19"/>
  <c r="AE651" i="19"/>
  <c r="AC652" i="19"/>
  <c r="AB652" i="19"/>
  <c r="AA548" i="19"/>
  <c r="AB547" i="19"/>
  <c r="AK549" i="19"/>
  <c r="AB222" i="21"/>
  <c r="AA223" i="21"/>
  <c r="B107" i="21"/>
  <c r="C106" i="21"/>
  <c r="AA656" i="22"/>
  <c r="AB655" i="22"/>
  <c r="AB232" i="22"/>
  <c r="AA233" i="22"/>
  <c r="F119" i="22"/>
  <c r="AB327" i="21"/>
  <c r="AD327" i="21" s="1"/>
  <c r="AA328" i="21"/>
  <c r="AA207" i="20"/>
  <c r="AB206" i="20"/>
  <c r="C125" i="19"/>
  <c r="B126" i="19"/>
  <c r="AD340" i="14"/>
  <c r="E122" i="14" s="1"/>
  <c r="AC340" i="14"/>
  <c r="D122" i="14" s="1"/>
  <c r="AB341" i="14"/>
  <c r="AA342" i="14"/>
  <c r="C122" i="14"/>
  <c r="B123" i="14"/>
  <c r="AA234" i="14"/>
  <c r="AB233" i="14"/>
  <c r="AB447" i="14"/>
  <c r="AC447" i="14" s="1"/>
  <c r="AA448" i="14"/>
  <c r="E107" i="12"/>
  <c r="AA217" i="2"/>
  <c r="AB216" i="2"/>
  <c r="B110" i="2"/>
  <c r="C109" i="2"/>
  <c r="AJ218" i="21"/>
  <c r="AE218" i="21" s="1"/>
  <c r="AF218" i="21" s="1"/>
  <c r="AJ546" i="19"/>
  <c r="AE546" i="19" s="1"/>
  <c r="AF546" i="19" s="1"/>
  <c r="AJ335" i="22"/>
  <c r="AE335" i="22" s="1"/>
  <c r="AF335" i="22" s="1"/>
  <c r="AJ323" i="21"/>
  <c r="AE323" i="21" s="1"/>
  <c r="AF323" i="21" s="1"/>
  <c r="AJ229" i="12"/>
  <c r="AE229" i="12" s="1"/>
  <c r="AF229" i="12" s="1"/>
  <c r="AK215" i="2"/>
  <c r="AC214" i="2"/>
  <c r="D105" i="2" s="1"/>
  <c r="AD214" i="2"/>
  <c r="E105" i="2" s="1"/>
  <c r="AD229" i="12"/>
  <c r="AC229" i="12"/>
  <c r="AK230" i="12"/>
  <c r="AD334" i="12"/>
  <c r="AK335" i="12"/>
  <c r="AC334" i="12"/>
  <c r="AD232" i="14"/>
  <c r="AK233" i="14"/>
  <c r="AC232" i="14"/>
  <c r="AK231" i="22"/>
  <c r="AF231" i="22" s="1"/>
  <c r="AC230" i="22"/>
  <c r="AD230" i="22"/>
  <c r="AC652" i="22"/>
  <c r="AK653" i="22"/>
  <c r="AD652" i="22"/>
  <c r="AD339" i="22"/>
  <c r="AK340" i="22"/>
  <c r="AC339" i="22"/>
  <c r="AK328" i="21"/>
  <c r="AK443" i="19"/>
  <c r="AC442" i="19"/>
  <c r="AD442" i="19"/>
  <c r="F121" i="19"/>
  <c r="AJ231" i="19"/>
  <c r="AE231" i="19" s="1"/>
  <c r="AF231" i="19" s="1"/>
  <c r="AI234" i="14"/>
  <c r="AI442" i="19"/>
  <c r="AK340" i="19"/>
  <c r="AJ545" i="22"/>
  <c r="AE545" i="22" s="1"/>
  <c r="AF545" i="22" s="1"/>
  <c r="F120" i="22"/>
  <c r="AK344" i="14"/>
  <c r="AD218" i="21"/>
  <c r="E104" i="21" s="1"/>
  <c r="AC218" i="21"/>
  <c r="D104" i="21" s="1"/>
  <c r="AK219" i="21"/>
  <c r="AK233" i="19"/>
  <c r="AD232" i="19"/>
  <c r="AC232" i="19"/>
  <c r="AJ340" i="14"/>
  <c r="AE340" i="14" s="1"/>
  <c r="AF340" i="14" s="1"/>
  <c r="F121" i="14"/>
  <c r="AJ334" i="12"/>
  <c r="AE334" i="12" s="1"/>
  <c r="AF334" i="12" s="1"/>
  <c r="AJ203" i="20"/>
  <c r="AE203" i="20" s="1"/>
  <c r="AF203" i="20" s="1"/>
  <c r="F98" i="20"/>
  <c r="AI214" i="2"/>
  <c r="AE214" i="2" s="1"/>
  <c r="AF214" i="2" s="1"/>
  <c r="F104" i="2"/>
  <c r="AC203" i="20"/>
  <c r="D99" i="20" s="1"/>
  <c r="AD203" i="20"/>
  <c r="E99" i="20" s="1"/>
  <c r="AK204" i="20"/>
  <c r="AI336" i="12"/>
  <c r="AI220" i="21"/>
  <c r="AI328" i="21"/>
  <c r="AI337" i="22"/>
  <c r="AJ232" i="22"/>
  <c r="AE232" i="22" s="1"/>
  <c r="AL235" i="2"/>
  <c r="AI651" i="22"/>
  <c r="AI559" i="19"/>
  <c r="AL235" i="22"/>
  <c r="AI345" i="14"/>
  <c r="AI231" i="12"/>
  <c r="AI205" i="20"/>
  <c r="AJ216" i="2" l="1"/>
  <c r="AB231" i="12"/>
  <c r="AA232" i="12"/>
  <c r="AE651" i="22"/>
  <c r="AF651" i="22" s="1"/>
  <c r="AJ652" i="22"/>
  <c r="AJ442" i="19"/>
  <c r="AE441" i="19"/>
  <c r="AF441" i="19" s="1"/>
  <c r="AE336" i="19"/>
  <c r="AF336" i="19" s="1"/>
  <c r="AJ337" i="19"/>
  <c r="AJ232" i="14"/>
  <c r="AE231" i="14"/>
  <c r="AF231" i="14" s="1"/>
  <c r="D121" i="22"/>
  <c r="B111" i="12"/>
  <c r="C110" i="12"/>
  <c r="AB336" i="12"/>
  <c r="AA337" i="12"/>
  <c r="AB548" i="22"/>
  <c r="AA549" i="22"/>
  <c r="AB443" i="22"/>
  <c r="AC443" i="22" s="1"/>
  <c r="AA444" i="22"/>
  <c r="AB341" i="22"/>
  <c r="AA342" i="22"/>
  <c r="E121" i="22"/>
  <c r="AC546" i="22"/>
  <c r="AD546" i="22"/>
  <c r="AK547" i="22"/>
  <c r="B124" i="22"/>
  <c r="C123" i="22"/>
  <c r="AC327" i="21"/>
  <c r="C103" i="20"/>
  <c r="B104" i="20"/>
  <c r="F122" i="19"/>
  <c r="AA338" i="19"/>
  <c r="AB337" i="19"/>
  <c r="AC336" i="19"/>
  <c r="D123" i="19" s="1"/>
  <c r="AD336" i="19"/>
  <c r="E123" i="19" s="1"/>
  <c r="AA234" i="19"/>
  <c r="AB233" i="19"/>
  <c r="AC233" i="19" s="1"/>
  <c r="AD547" i="19"/>
  <c r="AC547" i="19"/>
  <c r="AA445" i="19"/>
  <c r="AB444" i="19"/>
  <c r="AB653" i="19"/>
  <c r="AC653" i="19"/>
  <c r="AE652" i="19"/>
  <c r="AA549" i="19"/>
  <c r="AB548" i="19"/>
  <c r="AA655" i="19"/>
  <c r="AD654" i="19"/>
  <c r="AK550" i="19"/>
  <c r="C107" i="21"/>
  <c r="B108" i="21"/>
  <c r="AB223" i="21"/>
  <c r="AA224" i="21"/>
  <c r="AA657" i="22"/>
  <c r="AB656" i="22"/>
  <c r="AA234" i="22"/>
  <c r="AB233" i="22"/>
  <c r="AA329" i="21"/>
  <c r="AB328" i="21"/>
  <c r="AC328" i="21" s="1"/>
  <c r="AB207" i="20"/>
  <c r="AA208" i="20"/>
  <c r="B127" i="19"/>
  <c r="C126" i="19"/>
  <c r="AD341" i="14"/>
  <c r="E123" i="14" s="1"/>
  <c r="AC341" i="14"/>
  <c r="D123" i="14" s="1"/>
  <c r="AA343" i="14"/>
  <c r="AB342" i="14"/>
  <c r="C123" i="14"/>
  <c r="B124" i="14"/>
  <c r="AA235" i="14"/>
  <c r="AB234" i="14"/>
  <c r="AB448" i="14"/>
  <c r="AC448" i="14" s="1"/>
  <c r="AA449" i="14"/>
  <c r="C110" i="2"/>
  <c r="B111" i="2"/>
  <c r="AA218" i="2"/>
  <c r="AB217" i="2"/>
  <c r="AD219" i="21"/>
  <c r="E105" i="21" s="1"/>
  <c r="AK220" i="21"/>
  <c r="AC219" i="21"/>
  <c r="D105" i="21" s="1"/>
  <c r="AK341" i="19"/>
  <c r="AC443" i="19"/>
  <c r="AK444" i="19"/>
  <c r="AD443" i="19"/>
  <c r="AC653" i="22"/>
  <c r="AK654" i="22"/>
  <c r="AD653" i="22"/>
  <c r="AK232" i="22"/>
  <c r="AF232" i="22" s="1"/>
  <c r="AD231" i="22"/>
  <c r="E122" i="22" s="1"/>
  <c r="AC231" i="22"/>
  <c r="D122" i="22" s="1"/>
  <c r="AD335" i="12"/>
  <c r="AC335" i="12"/>
  <c r="AK336" i="12"/>
  <c r="AC230" i="12"/>
  <c r="AK231" i="12"/>
  <c r="AD230" i="12"/>
  <c r="AK216" i="2"/>
  <c r="AD215" i="2"/>
  <c r="E106" i="2" s="1"/>
  <c r="AC215" i="2"/>
  <c r="D106" i="2" s="1"/>
  <c r="AJ230" i="12"/>
  <c r="AE230" i="12" s="1"/>
  <c r="AF230" i="12" s="1"/>
  <c r="AJ324" i="21"/>
  <c r="AE324" i="21" s="1"/>
  <c r="AF324" i="21" s="1"/>
  <c r="AJ336" i="22"/>
  <c r="AE336" i="22" s="1"/>
  <c r="AF336" i="22" s="1"/>
  <c r="AJ547" i="19"/>
  <c r="AE547" i="19" s="1"/>
  <c r="AF547" i="19" s="1"/>
  <c r="AJ219" i="21"/>
  <c r="AE219" i="21" s="1"/>
  <c r="AF219" i="21" s="1"/>
  <c r="E108" i="12"/>
  <c r="AD204" i="20"/>
  <c r="E100" i="20" s="1"/>
  <c r="AC204" i="20"/>
  <c r="D100" i="20" s="1"/>
  <c r="AK205" i="20"/>
  <c r="AI215" i="2"/>
  <c r="AE215" i="2" s="1"/>
  <c r="AF215" i="2" s="1"/>
  <c r="F105" i="2"/>
  <c r="AJ204" i="20"/>
  <c r="AE204" i="20" s="1"/>
  <c r="AF204" i="20" s="1"/>
  <c r="F99" i="20"/>
  <c r="AJ335" i="12"/>
  <c r="AE335" i="12" s="1"/>
  <c r="AF335" i="12" s="1"/>
  <c r="AJ341" i="14"/>
  <c r="AE341" i="14" s="1"/>
  <c r="AF341" i="14" s="1"/>
  <c r="F122" i="14"/>
  <c r="AK234" i="19"/>
  <c r="AK345" i="14"/>
  <c r="AJ546" i="22"/>
  <c r="AE546" i="22" s="1"/>
  <c r="AF546" i="22" s="1"/>
  <c r="AI443" i="19"/>
  <c r="AI235" i="14"/>
  <c r="AJ232" i="19"/>
  <c r="AE232" i="19" s="1"/>
  <c r="AF232" i="19" s="1"/>
  <c r="AK329" i="21"/>
  <c r="AD328" i="21"/>
  <c r="AC340" i="22"/>
  <c r="AD340" i="22"/>
  <c r="AK341" i="22"/>
  <c r="AK234" i="14"/>
  <c r="AC233" i="14"/>
  <c r="AD233" i="14"/>
  <c r="D108" i="12"/>
  <c r="F107" i="12"/>
  <c r="F103" i="21"/>
  <c r="AL236" i="22"/>
  <c r="AI560" i="19"/>
  <c r="AI652" i="22"/>
  <c r="AL236" i="2"/>
  <c r="AI338" i="22"/>
  <c r="AI206" i="20"/>
  <c r="AI232" i="12"/>
  <c r="AI346" i="14"/>
  <c r="AJ233" i="22"/>
  <c r="AI329" i="21"/>
  <c r="AI221" i="21"/>
  <c r="AI337" i="12"/>
  <c r="AB232" i="12" l="1"/>
  <c r="AA233" i="12"/>
  <c r="AE233" i="22"/>
  <c r="AJ217" i="2"/>
  <c r="AE652" i="22"/>
  <c r="AF652" i="22" s="1"/>
  <c r="AJ653" i="22"/>
  <c r="AE337" i="19"/>
  <c r="AF337" i="19" s="1"/>
  <c r="AJ338" i="19"/>
  <c r="AJ443" i="19"/>
  <c r="AE442" i="19"/>
  <c r="AF442" i="19" s="1"/>
  <c r="AJ233" i="14"/>
  <c r="AE232" i="14"/>
  <c r="AF232" i="14" s="1"/>
  <c r="D109" i="12"/>
  <c r="F104" i="21"/>
  <c r="C111" i="12"/>
  <c r="B112" i="12"/>
  <c r="AB337" i="12"/>
  <c r="AA338" i="12"/>
  <c r="AA550" i="22"/>
  <c r="AB549" i="22"/>
  <c r="AA343" i="22"/>
  <c r="AB342" i="22"/>
  <c r="AA445" i="22"/>
  <c r="AB444" i="22"/>
  <c r="AC444" i="22" s="1"/>
  <c r="AK548" i="22"/>
  <c r="AC547" i="22"/>
  <c r="AD547" i="22"/>
  <c r="C124" i="22"/>
  <c r="B125" i="22"/>
  <c r="B105" i="20"/>
  <c r="C104" i="20"/>
  <c r="F123" i="19"/>
  <c r="AD233" i="19"/>
  <c r="AB338" i="19"/>
  <c r="AA339" i="19"/>
  <c r="AC337" i="19"/>
  <c r="D124" i="19" s="1"/>
  <c r="AD337" i="19"/>
  <c r="E124" i="19" s="1"/>
  <c r="AB234" i="19"/>
  <c r="AD234" i="19" s="1"/>
  <c r="AA235" i="19"/>
  <c r="AC654" i="19"/>
  <c r="AB654" i="19"/>
  <c r="AD548" i="19"/>
  <c r="AC548" i="19"/>
  <c r="AA446" i="19"/>
  <c r="AB445" i="19"/>
  <c r="AE653" i="19"/>
  <c r="AD655" i="19"/>
  <c r="AA656" i="19"/>
  <c r="AA550" i="19"/>
  <c r="AB549" i="19"/>
  <c r="AK551" i="19"/>
  <c r="AB224" i="21"/>
  <c r="AA225" i="21"/>
  <c r="C108" i="21"/>
  <c r="B109" i="21"/>
  <c r="AA235" i="22"/>
  <c r="AB234" i="22"/>
  <c r="AA658" i="22"/>
  <c r="AB657" i="22"/>
  <c r="AB329" i="21"/>
  <c r="AD329" i="21" s="1"/>
  <c r="AA330" i="21"/>
  <c r="AB208" i="20"/>
  <c r="AA209" i="20"/>
  <c r="C127" i="19"/>
  <c r="B128" i="19"/>
  <c r="AB343" i="14"/>
  <c r="AA344" i="14"/>
  <c r="AD342" i="14"/>
  <c r="E124" i="14" s="1"/>
  <c r="AC342" i="14"/>
  <c r="D124" i="14" s="1"/>
  <c r="B125" i="14"/>
  <c r="C124" i="14"/>
  <c r="AB235" i="14"/>
  <c r="AA236" i="14"/>
  <c r="AA450" i="14"/>
  <c r="AB449" i="14"/>
  <c r="AC449" i="14" s="1"/>
  <c r="E109" i="12"/>
  <c r="AB218" i="2"/>
  <c r="AA219" i="2"/>
  <c r="B112" i="2"/>
  <c r="C111" i="2"/>
  <c r="AK235" i="14"/>
  <c r="AC234" i="14"/>
  <c r="AD234" i="14"/>
  <c r="AJ547" i="22"/>
  <c r="AE547" i="22" s="1"/>
  <c r="AF547" i="22" s="1"/>
  <c r="AK346" i="14"/>
  <c r="AD205" i="20"/>
  <c r="E101" i="20" s="1"/>
  <c r="AC205" i="20"/>
  <c r="D101" i="20" s="1"/>
  <c r="AK206" i="20"/>
  <c r="AK217" i="2"/>
  <c r="AD216" i="2"/>
  <c r="E107" i="2" s="1"/>
  <c r="AC216" i="2"/>
  <c r="D107" i="2" s="1"/>
  <c r="AD231" i="12"/>
  <c r="AK232" i="12"/>
  <c r="AC231" i="12"/>
  <c r="AC336" i="12"/>
  <c r="AD336" i="12"/>
  <c r="AK337" i="12"/>
  <c r="F121" i="22"/>
  <c r="F108" i="12"/>
  <c r="AD341" i="22"/>
  <c r="AK342" i="22"/>
  <c r="AC341" i="22"/>
  <c r="AC329" i="21"/>
  <c r="AK330" i="21"/>
  <c r="AJ233" i="19"/>
  <c r="AE233" i="19" s="1"/>
  <c r="AF233" i="19" s="1"/>
  <c r="AI236" i="14"/>
  <c r="AI444" i="19"/>
  <c r="AK235" i="19"/>
  <c r="AJ342" i="14"/>
  <c r="AE342" i="14" s="1"/>
  <c r="AF342" i="14" s="1"/>
  <c r="F123" i="14"/>
  <c r="AJ336" i="12"/>
  <c r="AE336" i="12" s="1"/>
  <c r="AF336" i="12" s="1"/>
  <c r="AJ205" i="20"/>
  <c r="AE205" i="20" s="1"/>
  <c r="AF205" i="20" s="1"/>
  <c r="F100" i="20"/>
  <c r="AI216" i="2"/>
  <c r="AE216" i="2" s="1"/>
  <c r="AF216" i="2" s="1"/>
  <c r="F106" i="2"/>
  <c r="AJ220" i="21"/>
  <c r="AE220" i="21" s="1"/>
  <c r="AF220" i="21" s="1"/>
  <c r="AJ548" i="19"/>
  <c r="AE548" i="19" s="1"/>
  <c r="AF548" i="19" s="1"/>
  <c r="AJ337" i="22"/>
  <c r="AE337" i="22" s="1"/>
  <c r="AF337" i="22" s="1"/>
  <c r="AJ325" i="21"/>
  <c r="AE325" i="21" s="1"/>
  <c r="AF325" i="21" s="1"/>
  <c r="AJ231" i="12"/>
  <c r="AE231" i="12" s="1"/>
  <c r="AF231" i="12" s="1"/>
  <c r="AK233" i="22"/>
  <c r="AD232" i="22"/>
  <c r="AC232" i="22"/>
  <c r="AD654" i="22"/>
  <c r="AC654" i="22"/>
  <c r="AK655" i="22"/>
  <c r="AC444" i="19"/>
  <c r="AK445" i="19"/>
  <c r="AD444" i="19"/>
  <c r="AK342" i="19"/>
  <c r="AD220" i="21"/>
  <c r="E106" i="21" s="1"/>
  <c r="AK221" i="21"/>
  <c r="AC220" i="21"/>
  <c r="D106" i="21" s="1"/>
  <c r="AI338" i="12"/>
  <c r="AI222" i="21"/>
  <c r="AI330" i="21"/>
  <c r="AI347" i="14"/>
  <c r="AI233" i="12"/>
  <c r="AI207" i="20"/>
  <c r="AL237" i="2"/>
  <c r="AI561" i="19"/>
  <c r="AL237" i="22"/>
  <c r="AJ234" i="22"/>
  <c r="AI339" i="22"/>
  <c r="AI653" i="22"/>
  <c r="AJ218" i="2" l="1"/>
  <c r="AF233" i="22"/>
  <c r="AA234" i="12"/>
  <c r="AB233" i="12"/>
  <c r="AE234" i="22"/>
  <c r="AE653" i="22"/>
  <c r="AF653" i="22" s="1"/>
  <c r="AJ654" i="22"/>
  <c r="AJ444" i="19"/>
  <c r="AE443" i="19"/>
  <c r="AF443" i="19" s="1"/>
  <c r="AE338" i="19"/>
  <c r="AF338" i="19" s="1"/>
  <c r="AJ339" i="19"/>
  <c r="AJ234" i="14"/>
  <c r="AE233" i="14"/>
  <c r="AF233" i="14" s="1"/>
  <c r="AC234" i="19"/>
  <c r="B113" i="12"/>
  <c r="C112" i="12"/>
  <c r="AB338" i="12"/>
  <c r="AA339" i="12"/>
  <c r="AB550" i="22"/>
  <c r="AA551" i="22"/>
  <c r="AB445" i="22"/>
  <c r="AC445" i="22" s="1"/>
  <c r="AA446" i="22"/>
  <c r="AB343" i="22"/>
  <c r="AA344" i="22"/>
  <c r="E123" i="22"/>
  <c r="D123" i="22"/>
  <c r="B126" i="22"/>
  <c r="C125" i="22"/>
  <c r="AD548" i="22"/>
  <c r="AK549" i="22"/>
  <c r="AC548" i="22"/>
  <c r="C105" i="20"/>
  <c r="B106" i="20"/>
  <c r="AE654" i="19"/>
  <c r="AD338" i="19"/>
  <c r="E125" i="19" s="1"/>
  <c r="AC338" i="19"/>
  <c r="D125" i="19" s="1"/>
  <c r="AB339" i="19"/>
  <c r="AA340" i="19"/>
  <c r="AA236" i="19"/>
  <c r="AB235" i="19"/>
  <c r="AC235" i="19" s="1"/>
  <c r="AC549" i="19"/>
  <c r="AD549" i="19"/>
  <c r="AD656" i="19"/>
  <c r="AA657" i="19"/>
  <c r="AB446" i="19"/>
  <c r="AA447" i="19"/>
  <c r="AA551" i="19"/>
  <c r="AB550" i="19"/>
  <c r="AC655" i="19"/>
  <c r="AB655" i="19"/>
  <c r="AK552" i="19"/>
  <c r="C109" i="21"/>
  <c r="B110" i="21"/>
  <c r="AB225" i="21"/>
  <c r="AA226" i="21"/>
  <c r="AB658" i="22"/>
  <c r="AA659" i="22"/>
  <c r="AA236" i="22"/>
  <c r="AB235" i="22"/>
  <c r="F122" i="22"/>
  <c r="AA331" i="21"/>
  <c r="AB330" i="21"/>
  <c r="AA210" i="20"/>
  <c r="AB209" i="20"/>
  <c r="C128" i="19"/>
  <c r="B129" i="19"/>
  <c r="AC343" i="14"/>
  <c r="D125" i="14" s="1"/>
  <c r="AD343" i="14"/>
  <c r="E125" i="14" s="1"/>
  <c r="AB344" i="14"/>
  <c r="AA345" i="14"/>
  <c r="C125" i="14"/>
  <c r="B126" i="14"/>
  <c r="AA451" i="14"/>
  <c r="AB450" i="14"/>
  <c r="AC450" i="14" s="1"/>
  <c r="AB236" i="14"/>
  <c r="AA237" i="14"/>
  <c r="F109" i="12"/>
  <c r="C112" i="2"/>
  <c r="B113" i="2"/>
  <c r="AA220" i="2"/>
  <c r="AB219" i="2"/>
  <c r="AD221" i="21"/>
  <c r="E107" i="21" s="1"/>
  <c r="AK222" i="21"/>
  <c r="AC221" i="21"/>
  <c r="D107" i="21" s="1"/>
  <c r="AK343" i="19"/>
  <c r="AD445" i="19"/>
  <c r="AC445" i="19"/>
  <c r="AK446" i="19"/>
  <c r="AK234" i="22"/>
  <c r="AD233" i="22"/>
  <c r="AC233" i="22"/>
  <c r="AJ232" i="12"/>
  <c r="AE232" i="12" s="1"/>
  <c r="AF232" i="12" s="1"/>
  <c r="AJ326" i="21"/>
  <c r="AE326" i="21" s="1"/>
  <c r="AF326" i="21" s="1"/>
  <c r="AJ338" i="22"/>
  <c r="AE338" i="22" s="1"/>
  <c r="AF338" i="22" s="1"/>
  <c r="AJ549" i="19"/>
  <c r="AE549" i="19" s="1"/>
  <c r="AF549" i="19" s="1"/>
  <c r="AJ221" i="21"/>
  <c r="AE221" i="21" s="1"/>
  <c r="AF221" i="21" s="1"/>
  <c r="F106" i="21"/>
  <c r="AI217" i="2"/>
  <c r="AE217" i="2" s="1"/>
  <c r="AF217" i="2" s="1"/>
  <c r="F107" i="2"/>
  <c r="AJ206" i="20"/>
  <c r="AE206" i="20" s="1"/>
  <c r="AF206" i="20" s="1"/>
  <c r="F101" i="20"/>
  <c r="AJ337" i="12"/>
  <c r="AE337" i="12" s="1"/>
  <c r="AF337" i="12" s="1"/>
  <c r="AJ343" i="14"/>
  <c r="AE343" i="14" s="1"/>
  <c r="AF343" i="14" s="1"/>
  <c r="F124" i="14"/>
  <c r="AK236" i="19"/>
  <c r="AD235" i="19"/>
  <c r="AI445" i="19"/>
  <c r="AJ234" i="19"/>
  <c r="AE234" i="19" s="1"/>
  <c r="AF234" i="19" s="1"/>
  <c r="AK338" i="12"/>
  <c r="AC337" i="12"/>
  <c r="AD337" i="12"/>
  <c r="AD232" i="12"/>
  <c r="AK233" i="12"/>
  <c r="AC232" i="12"/>
  <c r="AK218" i="2"/>
  <c r="AD217" i="2"/>
  <c r="E108" i="2" s="1"/>
  <c r="AC217" i="2"/>
  <c r="D108" i="2" s="1"/>
  <c r="AC235" i="14"/>
  <c r="AK236" i="14"/>
  <c r="AD235" i="14"/>
  <c r="AD655" i="22"/>
  <c r="AK656" i="22"/>
  <c r="AC655" i="22"/>
  <c r="AI237" i="14"/>
  <c r="AK331" i="21"/>
  <c r="AC330" i="21"/>
  <c r="AD330" i="21"/>
  <c r="AD342" i="22"/>
  <c r="AK343" i="22"/>
  <c r="AC342" i="22"/>
  <c r="AD206" i="20"/>
  <c r="E102" i="20" s="1"/>
  <c r="AC206" i="20"/>
  <c r="D102" i="20" s="1"/>
  <c r="AK207" i="20"/>
  <c r="AK347" i="14"/>
  <c r="AJ548" i="22"/>
  <c r="AE548" i="22" s="1"/>
  <c r="AF548" i="22" s="1"/>
  <c r="F123" i="22"/>
  <c r="F105" i="21"/>
  <c r="F124" i="19"/>
  <c r="D110" i="12"/>
  <c r="E110" i="12"/>
  <c r="AI340" i="22"/>
  <c r="AL238" i="22"/>
  <c r="AI562" i="19"/>
  <c r="AL238" i="2"/>
  <c r="AI348" i="14"/>
  <c r="AI331" i="21"/>
  <c r="AI223" i="21"/>
  <c r="AI339" i="12"/>
  <c r="AI654" i="22"/>
  <c r="AJ235" i="22"/>
  <c r="AE235" i="22" s="1"/>
  <c r="AI208" i="20"/>
  <c r="AI234" i="12"/>
  <c r="AF234" i="22" l="1"/>
  <c r="AA235" i="12"/>
  <c r="AB234" i="12"/>
  <c r="AJ219" i="2"/>
  <c r="AF235" i="22"/>
  <c r="AE654" i="22"/>
  <c r="AF654" i="22" s="1"/>
  <c r="AJ655" i="22"/>
  <c r="AE339" i="19"/>
  <c r="AF339" i="19" s="1"/>
  <c r="AJ340" i="19"/>
  <c r="AJ445" i="19"/>
  <c r="AE444" i="19"/>
  <c r="AF444" i="19" s="1"/>
  <c r="AJ235" i="14"/>
  <c r="AE234" i="14"/>
  <c r="AF234" i="14" s="1"/>
  <c r="E124" i="22"/>
  <c r="D111" i="12"/>
  <c r="C113" i="12"/>
  <c r="B114" i="12"/>
  <c r="AA340" i="12"/>
  <c r="AB339" i="12"/>
  <c r="AA552" i="22"/>
  <c r="AB551" i="22"/>
  <c r="AA345" i="22"/>
  <c r="AB344" i="22"/>
  <c r="AB446" i="22"/>
  <c r="AC446" i="22" s="1"/>
  <c r="AA447" i="22"/>
  <c r="D124" i="22"/>
  <c r="B127" i="22"/>
  <c r="C126" i="22"/>
  <c r="AK550" i="22"/>
  <c r="AD549" i="22"/>
  <c r="AC549" i="22"/>
  <c r="B107" i="20"/>
  <c r="C106" i="20"/>
  <c r="AE655" i="19"/>
  <c r="AB340" i="19"/>
  <c r="AA341" i="19"/>
  <c r="AC339" i="19"/>
  <c r="D126" i="19" s="1"/>
  <c r="AD339" i="19"/>
  <c r="E126" i="19" s="1"/>
  <c r="AA237" i="19"/>
  <c r="AB236" i="19"/>
  <c r="AD236" i="19" s="1"/>
  <c r="AB551" i="19"/>
  <c r="AA552" i="19"/>
  <c r="AC656" i="19"/>
  <c r="AB656" i="19"/>
  <c r="AD550" i="19"/>
  <c r="AC550" i="19"/>
  <c r="AA448" i="19"/>
  <c r="AB447" i="19"/>
  <c r="AA658" i="19"/>
  <c r="AD657" i="19"/>
  <c r="AK553" i="19"/>
  <c r="AA227" i="21"/>
  <c r="AB226" i="21"/>
  <c r="B111" i="21"/>
  <c r="C110" i="21"/>
  <c r="AB236" i="22"/>
  <c r="AA237" i="22"/>
  <c r="AA660" i="22"/>
  <c r="AB659" i="22"/>
  <c r="AB331" i="21"/>
  <c r="AD331" i="21" s="1"/>
  <c r="AA332" i="21"/>
  <c r="AB210" i="20"/>
  <c r="AA211" i="20"/>
  <c r="B130" i="19"/>
  <c r="C129" i="19"/>
  <c r="AD344" i="14"/>
  <c r="E126" i="14" s="1"/>
  <c r="AC344" i="14"/>
  <c r="D126" i="14" s="1"/>
  <c r="AB345" i="14"/>
  <c r="AA346" i="14"/>
  <c r="B127" i="14"/>
  <c r="C126" i="14"/>
  <c r="AA452" i="14"/>
  <c r="AB451" i="14"/>
  <c r="AC451" i="14" s="1"/>
  <c r="AB237" i="14"/>
  <c r="AA238" i="14"/>
  <c r="AB220" i="2"/>
  <c r="AA221" i="2"/>
  <c r="B114" i="2"/>
  <c r="C113" i="2"/>
  <c r="AK208" i="20"/>
  <c r="AC207" i="20"/>
  <c r="D103" i="20" s="1"/>
  <c r="AD207" i="20"/>
  <c r="E103" i="20" s="1"/>
  <c r="AC343" i="22"/>
  <c r="AD343" i="22"/>
  <c r="AK344" i="22"/>
  <c r="AK332" i="21"/>
  <c r="AD656" i="22"/>
  <c r="AC656" i="22"/>
  <c r="AK657" i="22"/>
  <c r="AC236" i="14"/>
  <c r="AK237" i="14"/>
  <c r="AD236" i="14"/>
  <c r="AK219" i="2"/>
  <c r="AD218" i="2"/>
  <c r="E109" i="2" s="1"/>
  <c r="AC218" i="2"/>
  <c r="D109" i="2" s="1"/>
  <c r="AK234" i="12"/>
  <c r="AC233" i="12"/>
  <c r="AD233" i="12"/>
  <c r="AD338" i="12"/>
  <c r="AK339" i="12"/>
  <c r="AC338" i="12"/>
  <c r="AJ235" i="19"/>
  <c r="AE235" i="19" s="1"/>
  <c r="AF235" i="19" s="1"/>
  <c r="AK235" i="22"/>
  <c r="AD234" i="22"/>
  <c r="AC234" i="22"/>
  <c r="F110" i="12"/>
  <c r="AJ549" i="22"/>
  <c r="AE549" i="22" s="1"/>
  <c r="AF549" i="22" s="1"/>
  <c r="AK348" i="14"/>
  <c r="AI238" i="14"/>
  <c r="AI446" i="19"/>
  <c r="AK237" i="19"/>
  <c r="AJ344" i="14"/>
  <c r="AE344" i="14" s="1"/>
  <c r="AF344" i="14" s="1"/>
  <c r="F125" i="14"/>
  <c r="AJ338" i="12"/>
  <c r="AE338" i="12" s="1"/>
  <c r="AF338" i="12" s="1"/>
  <c r="AJ207" i="20"/>
  <c r="AE207" i="20" s="1"/>
  <c r="AF207" i="20" s="1"/>
  <c r="F102" i="20"/>
  <c r="AI218" i="2"/>
  <c r="AE218" i="2" s="1"/>
  <c r="AF218" i="2" s="1"/>
  <c r="F108" i="2"/>
  <c r="AJ222" i="21"/>
  <c r="AE222" i="21" s="1"/>
  <c r="AF222" i="21" s="1"/>
  <c r="AJ550" i="19"/>
  <c r="AE550" i="19" s="1"/>
  <c r="AF550" i="19" s="1"/>
  <c r="AJ339" i="22"/>
  <c r="AE339" i="22" s="1"/>
  <c r="AF339" i="22" s="1"/>
  <c r="AJ327" i="21"/>
  <c r="AE327" i="21" s="1"/>
  <c r="AF327" i="21" s="1"/>
  <c r="AJ233" i="12"/>
  <c r="AE233" i="12" s="1"/>
  <c r="AF233" i="12" s="1"/>
  <c r="F111" i="12"/>
  <c r="AK447" i="19"/>
  <c r="AD446" i="19"/>
  <c r="AC446" i="19"/>
  <c r="AK344" i="19"/>
  <c r="AD222" i="21"/>
  <c r="E108" i="21" s="1"/>
  <c r="AC222" i="21"/>
  <c r="D108" i="21" s="1"/>
  <c r="AK223" i="21"/>
  <c r="E111" i="12"/>
  <c r="F125" i="19"/>
  <c r="AJ236" i="22"/>
  <c r="AI332" i="21"/>
  <c r="AI563" i="19"/>
  <c r="AL239" i="22"/>
  <c r="AI235" i="12"/>
  <c r="AI209" i="20"/>
  <c r="AI655" i="22"/>
  <c r="AI340" i="12"/>
  <c r="AI224" i="21"/>
  <c r="AI349" i="14"/>
  <c r="AL239" i="2"/>
  <c r="AI341" i="22"/>
  <c r="AJ220" i="2" l="1"/>
  <c r="AE236" i="22"/>
  <c r="D125" i="22"/>
  <c r="AA236" i="12"/>
  <c r="AB235" i="12"/>
  <c r="AE655" i="22"/>
  <c r="AF655" i="22" s="1"/>
  <c r="AJ656" i="22"/>
  <c r="AJ446" i="19"/>
  <c r="AE445" i="19"/>
  <c r="AF445" i="19" s="1"/>
  <c r="AE340" i="19"/>
  <c r="AF340" i="19" s="1"/>
  <c r="AJ341" i="19"/>
  <c r="AJ236" i="14"/>
  <c r="AE235" i="14"/>
  <c r="AF235" i="14" s="1"/>
  <c r="B115" i="12"/>
  <c r="C114" i="12"/>
  <c r="AA341" i="12"/>
  <c r="AB340" i="12"/>
  <c r="AB552" i="22"/>
  <c r="AA553" i="22"/>
  <c r="AA346" i="22"/>
  <c r="AB345" i="22"/>
  <c r="AB447" i="22"/>
  <c r="AC447" i="22" s="1"/>
  <c r="AA448" i="22"/>
  <c r="E125" i="22"/>
  <c r="F124" i="22"/>
  <c r="AC550" i="22"/>
  <c r="AD550" i="22"/>
  <c r="AK551" i="22"/>
  <c r="B128" i="22"/>
  <c r="C127" i="22"/>
  <c r="AC331" i="21"/>
  <c r="C107" i="20"/>
  <c r="B108" i="20"/>
  <c r="AC236" i="19"/>
  <c r="AD340" i="19"/>
  <c r="E127" i="19" s="1"/>
  <c r="AC340" i="19"/>
  <c r="D127" i="19" s="1"/>
  <c r="AB341" i="19"/>
  <c r="AA342" i="19"/>
  <c r="AB237" i="19"/>
  <c r="AD237" i="19" s="1"/>
  <c r="AA238" i="19"/>
  <c r="AE656" i="19"/>
  <c r="AA659" i="19"/>
  <c r="AD658" i="19"/>
  <c r="AB448" i="19"/>
  <c r="AA449" i="19"/>
  <c r="AC551" i="19"/>
  <c r="AD551" i="19"/>
  <c r="AC657" i="19"/>
  <c r="AB657" i="19"/>
  <c r="AB552" i="19"/>
  <c r="AA553" i="19"/>
  <c r="AK554" i="19"/>
  <c r="C111" i="21"/>
  <c r="B112" i="21"/>
  <c r="AA228" i="21"/>
  <c r="AB227" i="21"/>
  <c r="AB660" i="22"/>
  <c r="AA661" i="22"/>
  <c r="AB237" i="22"/>
  <c r="AA238" i="22"/>
  <c r="AA333" i="21"/>
  <c r="AB332" i="21"/>
  <c r="AD332" i="21" s="1"/>
  <c r="AA212" i="20"/>
  <c r="AB211" i="20"/>
  <c r="C130" i="19"/>
  <c r="B131" i="19"/>
  <c r="F126" i="19"/>
  <c r="AD345" i="14"/>
  <c r="AC345" i="14"/>
  <c r="AA347" i="14"/>
  <c r="AB346" i="14"/>
  <c r="E127" i="14"/>
  <c r="D127" i="14"/>
  <c r="B128" i="14"/>
  <c r="C127" i="14"/>
  <c r="AA453" i="14"/>
  <c r="AB452" i="14"/>
  <c r="AC452" i="14" s="1"/>
  <c r="AA239" i="14"/>
  <c r="AB238" i="14"/>
  <c r="B115" i="2"/>
  <c r="C114" i="2"/>
  <c r="AA222" i="2"/>
  <c r="AB221" i="2"/>
  <c r="AK345" i="19"/>
  <c r="AD447" i="19"/>
  <c r="AK448" i="19"/>
  <c r="AC447" i="19"/>
  <c r="AJ234" i="12"/>
  <c r="AE234" i="12" s="1"/>
  <c r="AF234" i="12" s="1"/>
  <c r="AJ328" i="21"/>
  <c r="AE328" i="21" s="1"/>
  <c r="AF328" i="21" s="1"/>
  <c r="AJ340" i="22"/>
  <c r="AE340" i="22" s="1"/>
  <c r="AF340" i="22" s="1"/>
  <c r="AJ551" i="19"/>
  <c r="AE551" i="19" s="1"/>
  <c r="AF551" i="19" s="1"/>
  <c r="AJ223" i="21"/>
  <c r="AE223" i="21" s="1"/>
  <c r="AF223" i="21" s="1"/>
  <c r="AI219" i="2"/>
  <c r="AE219" i="2" s="1"/>
  <c r="AF219" i="2" s="1"/>
  <c r="F109" i="2"/>
  <c r="AJ208" i="20"/>
  <c r="AE208" i="20" s="1"/>
  <c r="AF208" i="20" s="1"/>
  <c r="F103" i="20"/>
  <c r="AJ339" i="12"/>
  <c r="AE339" i="12" s="1"/>
  <c r="AF339" i="12" s="1"/>
  <c r="AJ345" i="14"/>
  <c r="AE345" i="14" s="1"/>
  <c r="AF345" i="14" s="1"/>
  <c r="F126" i="14"/>
  <c r="AI447" i="19"/>
  <c r="AK349" i="14"/>
  <c r="AJ550" i="22"/>
  <c r="AE550" i="22" s="1"/>
  <c r="AF550" i="22" s="1"/>
  <c r="AK220" i="2"/>
  <c r="AD219" i="2"/>
  <c r="E110" i="2" s="1"/>
  <c r="AC219" i="2"/>
  <c r="D110" i="2" s="1"/>
  <c r="AK209" i="20"/>
  <c r="AC208" i="20"/>
  <c r="D104" i="20" s="1"/>
  <c r="AD208" i="20"/>
  <c r="E104" i="20" s="1"/>
  <c r="AK224" i="21"/>
  <c r="AD223" i="21"/>
  <c r="E109" i="21" s="1"/>
  <c r="AC223" i="21"/>
  <c r="D109" i="21" s="1"/>
  <c r="AK238" i="19"/>
  <c r="AC237" i="19"/>
  <c r="AI239" i="14"/>
  <c r="AK236" i="22"/>
  <c r="AC235" i="22"/>
  <c r="AD235" i="22"/>
  <c r="E126" i="22" s="1"/>
  <c r="AJ236" i="19"/>
  <c r="AE236" i="19" s="1"/>
  <c r="AF236" i="19" s="1"/>
  <c r="AK340" i="12"/>
  <c r="AD339" i="12"/>
  <c r="AC339" i="12"/>
  <c r="AC234" i="12"/>
  <c r="AD234" i="12"/>
  <c r="AK235" i="12"/>
  <c r="AD237" i="14"/>
  <c r="AC237" i="14"/>
  <c r="AK238" i="14"/>
  <c r="AK658" i="22"/>
  <c r="AD657" i="22"/>
  <c r="AC657" i="22"/>
  <c r="AC332" i="21"/>
  <c r="AK333" i="21"/>
  <c r="AD344" i="22"/>
  <c r="AC344" i="22"/>
  <c r="AK345" i="22"/>
  <c r="D112" i="12"/>
  <c r="F107" i="21"/>
  <c r="E112" i="12"/>
  <c r="AI225" i="21"/>
  <c r="AI341" i="12"/>
  <c r="AL240" i="22"/>
  <c r="AI333" i="21"/>
  <c r="AJ237" i="22"/>
  <c r="AE237" i="22" s="1"/>
  <c r="AI342" i="22"/>
  <c r="AL240" i="2"/>
  <c r="AI350" i="14"/>
  <c r="AI656" i="22"/>
  <c r="AI210" i="20"/>
  <c r="AI236" i="12"/>
  <c r="AI564" i="19"/>
  <c r="AA237" i="12" l="1"/>
  <c r="AB236" i="12"/>
  <c r="AF236" i="22"/>
  <c r="AJ221" i="2"/>
  <c r="AE656" i="22"/>
  <c r="AF656" i="22" s="1"/>
  <c r="AJ657" i="22"/>
  <c r="AE341" i="19"/>
  <c r="AF341" i="19" s="1"/>
  <c r="AJ342" i="19"/>
  <c r="AJ447" i="19"/>
  <c r="AE446" i="19"/>
  <c r="AF446" i="19" s="1"/>
  <c r="AJ237" i="14"/>
  <c r="AE236" i="14"/>
  <c r="AF236" i="14" s="1"/>
  <c r="F108" i="21"/>
  <c r="C115" i="12"/>
  <c r="B116" i="12"/>
  <c r="AA342" i="12"/>
  <c r="AB341" i="12"/>
  <c r="AB553" i="22"/>
  <c r="AA554" i="22"/>
  <c r="AA347" i="22"/>
  <c r="AB346" i="22"/>
  <c r="AA449" i="22"/>
  <c r="AB448" i="22"/>
  <c r="AC448" i="22" s="1"/>
  <c r="D126" i="22"/>
  <c r="AK552" i="22"/>
  <c r="AC551" i="22"/>
  <c r="AD551" i="22"/>
  <c r="C128" i="22"/>
  <c r="B129" i="22"/>
  <c r="C108" i="20"/>
  <c r="B109" i="20"/>
  <c r="AA343" i="19"/>
  <c r="AB342" i="19"/>
  <c r="AD341" i="19"/>
  <c r="E128" i="19" s="1"/>
  <c r="AC341" i="19"/>
  <c r="D128" i="19" s="1"/>
  <c r="AA239" i="19"/>
  <c r="AB238" i="19"/>
  <c r="AD238" i="19" s="1"/>
  <c r="AB553" i="19"/>
  <c r="AA554" i="19"/>
  <c r="AA660" i="19"/>
  <c r="AD659" i="19"/>
  <c r="AE657" i="19"/>
  <c r="AC552" i="19"/>
  <c r="AD552" i="19"/>
  <c r="AB449" i="19"/>
  <c r="AA450" i="19"/>
  <c r="AB658" i="19"/>
  <c r="AC658" i="19"/>
  <c r="AK555" i="19"/>
  <c r="AB228" i="21"/>
  <c r="AA229" i="21"/>
  <c r="B113" i="21"/>
  <c r="C112" i="21"/>
  <c r="AA239" i="22"/>
  <c r="AB238" i="22"/>
  <c r="AA662" i="22"/>
  <c r="AB661" i="22"/>
  <c r="AB333" i="21"/>
  <c r="AD333" i="21" s="1"/>
  <c r="AA334" i="21"/>
  <c r="AB212" i="20"/>
  <c r="AA213" i="20"/>
  <c r="B132" i="19"/>
  <c r="C131" i="19"/>
  <c r="F127" i="19"/>
  <c r="AB347" i="14"/>
  <c r="AA348" i="14"/>
  <c r="AC346" i="14"/>
  <c r="AD346" i="14"/>
  <c r="D128" i="14"/>
  <c r="E128" i="14"/>
  <c r="C128" i="14"/>
  <c r="B129" i="14"/>
  <c r="AB239" i="14"/>
  <c r="AA240" i="14"/>
  <c r="AB453" i="14"/>
  <c r="AC453" i="14" s="1"/>
  <c r="AA454" i="14"/>
  <c r="D113" i="12"/>
  <c r="AA223" i="2"/>
  <c r="AB222" i="2"/>
  <c r="C115" i="2"/>
  <c r="B116" i="2"/>
  <c r="AK334" i="21"/>
  <c r="AC238" i="14"/>
  <c r="AK239" i="14"/>
  <c r="AD238" i="14"/>
  <c r="AK236" i="12"/>
  <c r="AC235" i="12"/>
  <c r="AD235" i="12"/>
  <c r="AK237" i="22"/>
  <c r="AF237" i="22" s="1"/>
  <c r="AC236" i="22"/>
  <c r="AD236" i="22"/>
  <c r="AC224" i="21"/>
  <c r="D110" i="21" s="1"/>
  <c r="AD224" i="21"/>
  <c r="E110" i="21" s="1"/>
  <c r="AK225" i="21"/>
  <c r="AK221" i="2"/>
  <c r="AD220" i="2"/>
  <c r="E111" i="2" s="1"/>
  <c r="AC220" i="2"/>
  <c r="D111" i="2" s="1"/>
  <c r="AI448" i="19"/>
  <c r="AD448" i="19"/>
  <c r="AK449" i="19"/>
  <c r="AC448" i="19"/>
  <c r="AK346" i="19"/>
  <c r="F125" i="22"/>
  <c r="F112" i="12"/>
  <c r="AD345" i="22"/>
  <c r="AC345" i="22"/>
  <c r="AK346" i="22"/>
  <c r="AK659" i="22"/>
  <c r="AD658" i="22"/>
  <c r="AC658" i="22"/>
  <c r="AC340" i="12"/>
  <c r="AK341" i="12"/>
  <c r="AD340" i="12"/>
  <c r="AJ237" i="19"/>
  <c r="AE237" i="19" s="1"/>
  <c r="AF237" i="19" s="1"/>
  <c r="AI240" i="14"/>
  <c r="AK239" i="19"/>
  <c r="AC238" i="19"/>
  <c r="AC209" i="20"/>
  <c r="D105" i="20" s="1"/>
  <c r="AD209" i="20"/>
  <c r="E105" i="20" s="1"/>
  <c r="AK210" i="20"/>
  <c r="AJ551" i="22"/>
  <c r="AE551" i="22" s="1"/>
  <c r="AF551" i="22" s="1"/>
  <c r="AK350" i="14"/>
  <c r="AJ346" i="14"/>
  <c r="AE346" i="14" s="1"/>
  <c r="AF346" i="14" s="1"/>
  <c r="F127" i="14"/>
  <c r="AJ340" i="12"/>
  <c r="AE340" i="12" s="1"/>
  <c r="AF340" i="12" s="1"/>
  <c r="AJ209" i="20"/>
  <c r="AE209" i="20" s="1"/>
  <c r="AF209" i="20" s="1"/>
  <c r="F104" i="20"/>
  <c r="AI220" i="2"/>
  <c r="AE220" i="2" s="1"/>
  <c r="AF220" i="2" s="1"/>
  <c r="F110" i="2"/>
  <c r="AJ224" i="21"/>
  <c r="AE224" i="21" s="1"/>
  <c r="AF224" i="21" s="1"/>
  <c r="AJ552" i="19"/>
  <c r="AE552" i="19" s="1"/>
  <c r="AF552" i="19" s="1"/>
  <c r="AJ341" i="22"/>
  <c r="AE341" i="22" s="1"/>
  <c r="AF341" i="22" s="1"/>
  <c r="AJ329" i="21"/>
  <c r="AE329" i="21" s="1"/>
  <c r="AF329" i="21" s="1"/>
  <c r="AJ235" i="12"/>
  <c r="AE235" i="12" s="1"/>
  <c r="AF235" i="12" s="1"/>
  <c r="E113" i="12"/>
  <c r="AI351" i="14"/>
  <c r="AL241" i="2"/>
  <c r="AI343" i="22"/>
  <c r="AJ238" i="22"/>
  <c r="AI334" i="21"/>
  <c r="AL241" i="22"/>
  <c r="AI342" i="12"/>
  <c r="AI226" i="21"/>
  <c r="AI565" i="19"/>
  <c r="AI237" i="12"/>
  <c r="AI211" i="20"/>
  <c r="AI657" i="22"/>
  <c r="AJ222" i="2" l="1"/>
  <c r="AE238" i="22"/>
  <c r="AA238" i="12"/>
  <c r="AB237" i="12"/>
  <c r="AE657" i="22"/>
  <c r="AF657" i="22" s="1"/>
  <c r="AJ658" i="22"/>
  <c r="AJ448" i="19"/>
  <c r="AE447" i="19"/>
  <c r="AF447" i="19" s="1"/>
  <c r="AE342" i="19"/>
  <c r="AF342" i="19" s="1"/>
  <c r="AJ343" i="19"/>
  <c r="AJ238" i="14"/>
  <c r="AE237" i="14"/>
  <c r="AF237" i="14" s="1"/>
  <c r="B117" i="12"/>
  <c r="C116" i="12"/>
  <c r="AA343" i="12"/>
  <c r="AB342" i="12"/>
  <c r="E127" i="22"/>
  <c r="AB554" i="22"/>
  <c r="AA555" i="22"/>
  <c r="AA450" i="22"/>
  <c r="AB449" i="22"/>
  <c r="AC449" i="22" s="1"/>
  <c r="AB347" i="22"/>
  <c r="AA348" i="22"/>
  <c r="D127" i="22"/>
  <c r="B130" i="22"/>
  <c r="C129" i="22"/>
  <c r="AK553" i="22"/>
  <c r="AC552" i="22"/>
  <c r="AD552" i="22"/>
  <c r="C109" i="20"/>
  <c r="B110" i="20"/>
  <c r="AE658" i="19"/>
  <c r="AA344" i="19"/>
  <c r="AB343" i="19"/>
  <c r="AC342" i="19"/>
  <c r="D129" i="19" s="1"/>
  <c r="AD342" i="19"/>
  <c r="E129" i="19" s="1"/>
  <c r="AA240" i="19"/>
  <c r="AB239" i="19"/>
  <c r="AD239" i="19" s="1"/>
  <c r="AB450" i="19"/>
  <c r="AA451" i="19"/>
  <c r="AA661" i="19"/>
  <c r="AD660" i="19"/>
  <c r="AD553" i="19"/>
  <c r="AC553" i="19"/>
  <c r="AB659" i="19"/>
  <c r="AC659" i="19"/>
  <c r="AA555" i="19"/>
  <c r="AB554" i="19"/>
  <c r="AK556" i="19"/>
  <c r="C113" i="21"/>
  <c r="B114" i="21"/>
  <c r="AB229" i="21"/>
  <c r="AA230" i="21"/>
  <c r="AA663" i="22"/>
  <c r="AB662" i="22"/>
  <c r="AB239" i="22"/>
  <c r="AA240" i="22"/>
  <c r="AC333" i="21"/>
  <c r="F126" i="22"/>
  <c r="AA335" i="21"/>
  <c r="AB334" i="21"/>
  <c r="AD334" i="21" s="1"/>
  <c r="AA214" i="20"/>
  <c r="AB213" i="20"/>
  <c r="B133" i="19"/>
  <c r="C132" i="19"/>
  <c r="AD347" i="14"/>
  <c r="E129" i="14" s="1"/>
  <c r="AC347" i="14"/>
  <c r="D129" i="14" s="1"/>
  <c r="AB348" i="14"/>
  <c r="AA349" i="14"/>
  <c r="C129" i="14"/>
  <c r="B130" i="14"/>
  <c r="AB454" i="14"/>
  <c r="AC454" i="14" s="1"/>
  <c r="AA455" i="14"/>
  <c r="AA241" i="14"/>
  <c r="AB240" i="14"/>
  <c r="F113" i="12"/>
  <c r="AB223" i="2"/>
  <c r="AA224" i="2"/>
  <c r="B117" i="2"/>
  <c r="C116" i="2"/>
  <c r="AJ236" i="12"/>
  <c r="AE236" i="12" s="1"/>
  <c r="AF236" i="12" s="1"/>
  <c r="AJ330" i="21"/>
  <c r="AE330" i="21" s="1"/>
  <c r="AF330" i="21" s="1"/>
  <c r="AJ342" i="22"/>
  <c r="AE342" i="22" s="1"/>
  <c r="AF342" i="22" s="1"/>
  <c r="AJ553" i="19"/>
  <c r="AE553" i="19" s="1"/>
  <c r="AF553" i="19" s="1"/>
  <c r="AJ225" i="21"/>
  <c r="AE225" i="21" s="1"/>
  <c r="AF225" i="21" s="1"/>
  <c r="F110" i="21"/>
  <c r="AI221" i="2"/>
  <c r="AE221" i="2" s="1"/>
  <c r="AF221" i="2" s="1"/>
  <c r="F111" i="2"/>
  <c r="AJ210" i="20"/>
  <c r="AE210" i="20" s="1"/>
  <c r="AF210" i="20" s="1"/>
  <c r="F105" i="20"/>
  <c r="AJ341" i="12"/>
  <c r="AE341" i="12" s="1"/>
  <c r="AF341" i="12" s="1"/>
  <c r="AJ347" i="14"/>
  <c r="AE347" i="14" s="1"/>
  <c r="AF347" i="14" s="1"/>
  <c r="F128" i="14"/>
  <c r="AK351" i="14"/>
  <c r="AC210" i="20"/>
  <c r="D106" i="20" s="1"/>
  <c r="AK211" i="20"/>
  <c r="AD210" i="20"/>
  <c r="E106" i="20" s="1"/>
  <c r="AJ238" i="19"/>
  <c r="AE238" i="19" s="1"/>
  <c r="AF238" i="19" s="1"/>
  <c r="AK222" i="2"/>
  <c r="AD221" i="2"/>
  <c r="E112" i="2" s="1"/>
  <c r="AC221" i="2"/>
  <c r="D112" i="2" s="1"/>
  <c r="AK238" i="22"/>
  <c r="AD237" i="22"/>
  <c r="E128" i="22" s="1"/>
  <c r="AC237" i="22"/>
  <c r="AK335" i="21"/>
  <c r="D114" i="12"/>
  <c r="AJ552" i="22"/>
  <c r="AE552" i="22" s="1"/>
  <c r="AF552" i="22" s="1"/>
  <c r="AK240" i="19"/>
  <c r="AI241" i="14"/>
  <c r="AC341" i="12"/>
  <c r="AD341" i="12"/>
  <c r="AK342" i="12"/>
  <c r="AK660" i="22"/>
  <c r="AC659" i="22"/>
  <c r="AD659" i="22"/>
  <c r="AC346" i="22"/>
  <c r="AD346" i="22"/>
  <c r="AK347" i="22"/>
  <c r="AK347" i="19"/>
  <c r="AD449" i="19"/>
  <c r="AC449" i="19"/>
  <c r="AK450" i="19"/>
  <c r="AI449" i="19"/>
  <c r="AK226" i="21"/>
  <c r="AC225" i="21"/>
  <c r="D111" i="21" s="1"/>
  <c r="AD225" i="21"/>
  <c r="E111" i="21" s="1"/>
  <c r="AC236" i="12"/>
  <c r="AD236" i="12"/>
  <c r="AK237" i="12"/>
  <c r="AC239" i="14"/>
  <c r="AD239" i="14"/>
  <c r="AK240" i="14"/>
  <c r="F109" i="21"/>
  <c r="F128" i="19"/>
  <c r="E114" i="12"/>
  <c r="AI212" i="20"/>
  <c r="AI238" i="12"/>
  <c r="AI566" i="19"/>
  <c r="AI227" i="21"/>
  <c r="AL242" i="22"/>
  <c r="AI344" i="22"/>
  <c r="AL242" i="2"/>
  <c r="AI658" i="22"/>
  <c r="AI343" i="12"/>
  <c r="AI335" i="21"/>
  <c r="AJ239" i="22"/>
  <c r="AE239" i="22" s="1"/>
  <c r="AI352" i="14"/>
  <c r="F129" i="19" l="1"/>
  <c r="AC334" i="21"/>
  <c r="AB238" i="12"/>
  <c r="AA239" i="12"/>
  <c r="D115" i="12"/>
  <c r="AF238" i="22"/>
  <c r="AJ223" i="2"/>
  <c r="AE658" i="22"/>
  <c r="AF658" i="22" s="1"/>
  <c r="AJ659" i="22"/>
  <c r="AE343" i="19"/>
  <c r="AF343" i="19" s="1"/>
  <c r="AJ344" i="19"/>
  <c r="AJ449" i="19"/>
  <c r="AE448" i="19"/>
  <c r="AF448" i="19" s="1"/>
  <c r="AJ239" i="14"/>
  <c r="AE238" i="14"/>
  <c r="AF238" i="14" s="1"/>
  <c r="D128" i="22"/>
  <c r="B118" i="12"/>
  <c r="C117" i="12"/>
  <c r="AB343" i="12"/>
  <c r="AA344" i="12"/>
  <c r="AA556" i="22"/>
  <c r="AB555" i="22"/>
  <c r="AA451" i="22"/>
  <c r="AB450" i="22"/>
  <c r="AC450" i="22" s="1"/>
  <c r="AA349" i="22"/>
  <c r="AB348" i="22"/>
  <c r="AC553" i="22"/>
  <c r="AK554" i="22"/>
  <c r="AD553" i="22"/>
  <c r="B131" i="22"/>
  <c r="C130" i="22"/>
  <c r="B111" i="20"/>
  <c r="C110" i="20"/>
  <c r="AC239" i="19"/>
  <c r="AB344" i="19"/>
  <c r="AA345" i="19"/>
  <c r="AC343" i="19"/>
  <c r="D130" i="19" s="1"/>
  <c r="AD343" i="19"/>
  <c r="E130" i="19" s="1"/>
  <c r="AA241" i="19"/>
  <c r="AB240" i="19"/>
  <c r="AD240" i="19" s="1"/>
  <c r="AB555" i="19"/>
  <c r="AA556" i="19"/>
  <c r="AD661" i="19"/>
  <c r="AA662" i="19"/>
  <c r="AE659" i="19"/>
  <c r="AD554" i="19"/>
  <c r="AC554" i="19"/>
  <c r="AB660" i="19"/>
  <c r="AC660" i="19"/>
  <c r="AB451" i="19"/>
  <c r="AA452" i="19"/>
  <c r="AK557" i="19"/>
  <c r="AA231" i="21"/>
  <c r="AB230" i="21"/>
  <c r="B115" i="21"/>
  <c r="C114" i="21"/>
  <c r="AB663" i="22"/>
  <c r="AA664" i="22"/>
  <c r="AB240" i="22"/>
  <c r="AA241" i="22"/>
  <c r="AA336" i="21"/>
  <c r="AB335" i="21"/>
  <c r="AD335" i="21" s="1"/>
  <c r="AB214" i="20"/>
  <c r="AA215" i="20"/>
  <c r="F127" i="22"/>
  <c r="B134" i="19"/>
  <c r="C133" i="19"/>
  <c r="AC348" i="14"/>
  <c r="D130" i="14" s="1"/>
  <c r="AD348" i="14"/>
  <c r="E130" i="14" s="1"/>
  <c r="AA350" i="14"/>
  <c r="AB349" i="14"/>
  <c r="B131" i="14"/>
  <c r="C130" i="14"/>
  <c r="AA242" i="14"/>
  <c r="AB241" i="14"/>
  <c r="AA456" i="14"/>
  <c r="AB455" i="14"/>
  <c r="AC455" i="14" s="1"/>
  <c r="B118" i="2"/>
  <c r="C117" i="2"/>
  <c r="AA225" i="2"/>
  <c r="AB224" i="2"/>
  <c r="AK241" i="14"/>
  <c r="AC240" i="14"/>
  <c r="AD240" i="14"/>
  <c r="AD237" i="12"/>
  <c r="AK238" i="12"/>
  <c r="AC237" i="12"/>
  <c r="AK661" i="22"/>
  <c r="AD660" i="22"/>
  <c r="AC660" i="22"/>
  <c r="AD226" i="21"/>
  <c r="E112" i="21" s="1"/>
  <c r="AC226" i="21"/>
  <c r="D112" i="21" s="1"/>
  <c r="AK227" i="21"/>
  <c r="AI450" i="19"/>
  <c r="AD450" i="19"/>
  <c r="AK451" i="19"/>
  <c r="AC450" i="19"/>
  <c r="AK348" i="22"/>
  <c r="AC347" i="22"/>
  <c r="AD347" i="22"/>
  <c r="AK343" i="12"/>
  <c r="AD342" i="12"/>
  <c r="AC342" i="12"/>
  <c r="AI242" i="14"/>
  <c r="AJ553" i="22"/>
  <c r="AE553" i="22" s="1"/>
  <c r="AF553" i="22" s="1"/>
  <c r="AK223" i="2"/>
  <c r="AD222" i="2"/>
  <c r="E113" i="2" s="1"/>
  <c r="AC222" i="2"/>
  <c r="D113" i="2" s="1"/>
  <c r="AJ239" i="19"/>
  <c r="AE239" i="19" s="1"/>
  <c r="AF239" i="19" s="1"/>
  <c r="AK212" i="20"/>
  <c r="AD211" i="20"/>
  <c r="E107" i="20" s="1"/>
  <c r="AC211" i="20"/>
  <c r="D107" i="20" s="1"/>
  <c r="AK352" i="14"/>
  <c r="AJ348" i="14"/>
  <c r="AE348" i="14" s="1"/>
  <c r="AF348" i="14" s="1"/>
  <c r="F129" i="14"/>
  <c r="AJ342" i="12"/>
  <c r="AE342" i="12" s="1"/>
  <c r="AF342" i="12" s="1"/>
  <c r="AJ211" i="20"/>
  <c r="AE211" i="20" s="1"/>
  <c r="AF211" i="20" s="1"/>
  <c r="F106" i="20"/>
  <c r="AI222" i="2"/>
  <c r="AE222" i="2" s="1"/>
  <c r="AF222" i="2" s="1"/>
  <c r="F112" i="2"/>
  <c r="AJ226" i="21"/>
  <c r="AE226" i="21" s="1"/>
  <c r="AF226" i="21" s="1"/>
  <c r="AJ554" i="19"/>
  <c r="AE554" i="19" s="1"/>
  <c r="AF554" i="19" s="1"/>
  <c r="AJ343" i="22"/>
  <c r="AE343" i="22" s="1"/>
  <c r="AF343" i="22" s="1"/>
  <c r="F128" i="22"/>
  <c r="AJ331" i="21"/>
  <c r="AE331" i="21" s="1"/>
  <c r="AF331" i="21" s="1"/>
  <c r="AJ237" i="12"/>
  <c r="AE237" i="12" s="1"/>
  <c r="AF237" i="12" s="1"/>
  <c r="F115" i="12"/>
  <c r="E115" i="12"/>
  <c r="AK348" i="19"/>
  <c r="AK241" i="19"/>
  <c r="AC240" i="19"/>
  <c r="AK336" i="21"/>
  <c r="AK239" i="22"/>
  <c r="AF239" i="22" s="1"/>
  <c r="AC238" i="22"/>
  <c r="D129" i="22" s="1"/>
  <c r="AD238" i="22"/>
  <c r="E129" i="22" s="1"/>
  <c r="F114" i="12"/>
  <c r="AJ240" i="22"/>
  <c r="AE240" i="22" s="1"/>
  <c r="AI344" i="12"/>
  <c r="AI345" i="22"/>
  <c r="AI228" i="21"/>
  <c r="AI353" i="14"/>
  <c r="AI336" i="21"/>
  <c r="AI659" i="22"/>
  <c r="AL243" i="2"/>
  <c r="AL243" i="22"/>
  <c r="AI567" i="19"/>
  <c r="AI239" i="12"/>
  <c r="AI213" i="20"/>
  <c r="AB239" i="12" l="1"/>
  <c r="AA240" i="12"/>
  <c r="AJ224" i="2"/>
  <c r="AE659" i="22"/>
  <c r="AF659" i="22" s="1"/>
  <c r="AJ660" i="22"/>
  <c r="AJ450" i="19"/>
  <c r="AE449" i="19"/>
  <c r="AF449" i="19" s="1"/>
  <c r="AE344" i="19"/>
  <c r="AF344" i="19" s="1"/>
  <c r="AJ345" i="19"/>
  <c r="AJ240" i="14"/>
  <c r="AE239" i="14"/>
  <c r="AF239" i="14" s="1"/>
  <c r="B119" i="12"/>
  <c r="C118" i="12"/>
  <c r="AC335" i="21"/>
  <c r="AB344" i="12"/>
  <c r="AA345" i="12"/>
  <c r="AA557" i="22"/>
  <c r="AB556" i="22"/>
  <c r="AB349" i="22"/>
  <c r="AA350" i="22"/>
  <c r="AA452" i="22"/>
  <c r="AB451" i="22"/>
  <c r="AC451" i="22" s="1"/>
  <c r="C131" i="22"/>
  <c r="B132" i="22"/>
  <c r="AK555" i="22"/>
  <c r="AC554" i="22"/>
  <c r="AD554" i="22"/>
  <c r="B112" i="20"/>
  <c r="C111" i="20"/>
  <c r="AC344" i="19"/>
  <c r="D131" i="19" s="1"/>
  <c r="AD344" i="19"/>
  <c r="E131" i="19" s="1"/>
  <c r="AE660" i="19"/>
  <c r="AB345" i="19"/>
  <c r="AA346" i="19"/>
  <c r="AB241" i="19"/>
  <c r="AC241" i="19" s="1"/>
  <c r="AA242" i="19"/>
  <c r="AA453" i="19"/>
  <c r="AB452" i="19"/>
  <c r="AC661" i="19"/>
  <c r="AB661" i="19"/>
  <c r="AC555" i="19"/>
  <c r="AD555" i="19"/>
  <c r="AA663" i="19"/>
  <c r="AD662" i="19"/>
  <c r="AB556" i="19"/>
  <c r="AA557" i="19"/>
  <c r="AK558" i="19"/>
  <c r="C115" i="21"/>
  <c r="B116" i="21"/>
  <c r="AB231" i="21"/>
  <c r="AA232" i="21"/>
  <c r="AA242" i="22"/>
  <c r="AB241" i="22"/>
  <c r="AB664" i="22"/>
  <c r="AA665" i="22"/>
  <c r="AB336" i="21"/>
  <c r="AD336" i="21" s="1"/>
  <c r="AA337" i="21"/>
  <c r="AA216" i="20"/>
  <c r="AB215" i="20"/>
  <c r="B135" i="19"/>
  <c r="C134" i="19"/>
  <c r="AA351" i="14"/>
  <c r="AB350" i="14"/>
  <c r="AD349" i="14"/>
  <c r="E131" i="14" s="1"/>
  <c r="AC349" i="14"/>
  <c r="D131" i="14"/>
  <c r="C131" i="14"/>
  <c r="B132" i="14"/>
  <c r="AA457" i="14"/>
  <c r="AB456" i="14"/>
  <c r="AC456" i="14" s="1"/>
  <c r="AA243" i="14"/>
  <c r="AB242" i="14"/>
  <c r="AB225" i="2"/>
  <c r="AA226" i="2"/>
  <c r="C118" i="2"/>
  <c r="B119" i="2"/>
  <c r="AK337" i="21"/>
  <c r="AK349" i="19"/>
  <c r="AJ238" i="12"/>
  <c r="AE238" i="12" s="1"/>
  <c r="AF238" i="12" s="1"/>
  <c r="AJ332" i="21"/>
  <c r="AE332" i="21" s="1"/>
  <c r="AF332" i="21" s="1"/>
  <c r="AJ344" i="22"/>
  <c r="AE344" i="22" s="1"/>
  <c r="AF344" i="22" s="1"/>
  <c r="AJ555" i="19"/>
  <c r="AE555" i="19" s="1"/>
  <c r="AF555" i="19" s="1"/>
  <c r="AJ227" i="21"/>
  <c r="AE227" i="21" s="1"/>
  <c r="AF227" i="21" s="1"/>
  <c r="AI223" i="2"/>
  <c r="AE223" i="2" s="1"/>
  <c r="AF223" i="2" s="1"/>
  <c r="F113" i="2"/>
  <c r="AJ212" i="20"/>
  <c r="AE212" i="20" s="1"/>
  <c r="AF212" i="20" s="1"/>
  <c r="F107" i="20"/>
  <c r="AJ343" i="12"/>
  <c r="AE343" i="12" s="1"/>
  <c r="AF343" i="12" s="1"/>
  <c r="AJ349" i="14"/>
  <c r="AE349" i="14" s="1"/>
  <c r="AF349" i="14" s="1"/>
  <c r="F130" i="14"/>
  <c r="AK353" i="14"/>
  <c r="AD212" i="20"/>
  <c r="E108" i="20" s="1"/>
  <c r="AC212" i="20"/>
  <c r="D108" i="20" s="1"/>
  <c r="AK213" i="20"/>
  <c r="AK224" i="2"/>
  <c r="AD223" i="2"/>
  <c r="E114" i="2" s="1"/>
  <c r="AC223" i="2"/>
  <c r="D114" i="2" s="1"/>
  <c r="AK228" i="21"/>
  <c r="AD227" i="21"/>
  <c r="E113" i="21" s="1"/>
  <c r="AC227" i="21"/>
  <c r="D113" i="21" s="1"/>
  <c r="AC241" i="14"/>
  <c r="AK242" i="14"/>
  <c r="AD241" i="14"/>
  <c r="F130" i="19"/>
  <c r="D116" i="12"/>
  <c r="E116" i="12"/>
  <c r="AK240" i="22"/>
  <c r="AF240" i="22" s="1"/>
  <c r="AC239" i="22"/>
  <c r="D130" i="22" s="1"/>
  <c r="AD239" i="22"/>
  <c r="AK242" i="19"/>
  <c r="AD241" i="19"/>
  <c r="AJ240" i="19"/>
  <c r="AE240" i="19" s="1"/>
  <c r="AF240" i="19" s="1"/>
  <c r="AJ554" i="22"/>
  <c r="AE554" i="22" s="1"/>
  <c r="AF554" i="22" s="1"/>
  <c r="AI243" i="14"/>
  <c r="AK344" i="12"/>
  <c r="AC343" i="12"/>
  <c r="AD343" i="12"/>
  <c r="AK349" i="22"/>
  <c r="AC348" i="22"/>
  <c r="AD348" i="22"/>
  <c r="AD451" i="19"/>
  <c r="AK452" i="19"/>
  <c r="AC451" i="19"/>
  <c r="AI451" i="19"/>
  <c r="AK662" i="22"/>
  <c r="AD661" i="22"/>
  <c r="AC661" i="22"/>
  <c r="AD238" i="12"/>
  <c r="AK239" i="12"/>
  <c r="AC238" i="12"/>
  <c r="F111" i="21"/>
  <c r="AI214" i="20"/>
  <c r="AI240" i="12"/>
  <c r="AL244" i="2"/>
  <c r="AI660" i="22"/>
  <c r="AI337" i="21"/>
  <c r="AI354" i="14"/>
  <c r="AI346" i="22"/>
  <c r="AI345" i="12"/>
  <c r="AJ241" i="22"/>
  <c r="AE241" i="22" s="1"/>
  <c r="AI568" i="19"/>
  <c r="AL244" i="22"/>
  <c r="AI229" i="21"/>
  <c r="AJ225" i="2" l="1"/>
  <c r="AB240" i="12"/>
  <c r="AA241" i="12"/>
  <c r="AE660" i="22"/>
  <c r="AF660" i="22" s="1"/>
  <c r="AJ661" i="22"/>
  <c r="AE345" i="19"/>
  <c r="AF345" i="19" s="1"/>
  <c r="AJ346" i="19"/>
  <c r="AJ451" i="19"/>
  <c r="AE450" i="19"/>
  <c r="AF450" i="19" s="1"/>
  <c r="AJ241" i="14"/>
  <c r="AE240" i="14"/>
  <c r="AF240" i="14" s="1"/>
  <c r="F112" i="21"/>
  <c r="C119" i="12"/>
  <c r="B120" i="12"/>
  <c r="AB345" i="12"/>
  <c r="AA346" i="12"/>
  <c r="D117" i="12"/>
  <c r="E130" i="22"/>
  <c r="AA558" i="22"/>
  <c r="AB557" i="22"/>
  <c r="AB452" i="22"/>
  <c r="AC452" i="22" s="1"/>
  <c r="AA453" i="22"/>
  <c r="AA351" i="22"/>
  <c r="AB350" i="22"/>
  <c r="AD555" i="22"/>
  <c r="AK556" i="22"/>
  <c r="AC555" i="22"/>
  <c r="C132" i="22"/>
  <c r="B133" i="22"/>
  <c r="AC336" i="21"/>
  <c r="B113" i="20"/>
  <c r="C112" i="20"/>
  <c r="F131" i="19"/>
  <c r="AA347" i="19"/>
  <c r="AB346" i="19"/>
  <c r="AD345" i="19"/>
  <c r="E132" i="19" s="1"/>
  <c r="AC345" i="19"/>
  <c r="D132" i="19" s="1"/>
  <c r="AE661" i="19"/>
  <c r="AB242" i="19"/>
  <c r="AD242" i="19" s="1"/>
  <c r="AA243" i="19"/>
  <c r="AD556" i="19"/>
  <c r="AC556" i="19"/>
  <c r="AD663" i="19"/>
  <c r="AA664" i="19"/>
  <c r="AA454" i="19"/>
  <c r="AB453" i="19"/>
  <c r="AA558" i="19"/>
  <c r="AB557" i="19"/>
  <c r="AC662" i="19"/>
  <c r="AB662" i="19"/>
  <c r="AK559" i="19"/>
  <c r="AA233" i="21"/>
  <c r="AB232" i="21"/>
  <c r="C116" i="21"/>
  <c r="B117" i="21"/>
  <c r="AA243" i="22"/>
  <c r="AB242" i="22"/>
  <c r="AB665" i="22"/>
  <c r="AA666" i="22"/>
  <c r="AB337" i="21"/>
  <c r="AD337" i="21" s="1"/>
  <c r="AA338" i="21"/>
  <c r="AA217" i="20"/>
  <c r="AB216" i="20"/>
  <c r="B136" i="19"/>
  <c r="C135" i="19"/>
  <c r="AA352" i="14"/>
  <c r="AB351" i="14"/>
  <c r="AC350" i="14"/>
  <c r="D132" i="14" s="1"/>
  <c r="AD350" i="14"/>
  <c r="E132" i="14" s="1"/>
  <c r="C132" i="14"/>
  <c r="B133" i="14"/>
  <c r="AA244" i="14"/>
  <c r="AB243" i="14"/>
  <c r="AB457" i="14"/>
  <c r="AC457" i="14" s="1"/>
  <c r="AA458" i="14"/>
  <c r="B120" i="2"/>
  <c r="C119" i="2"/>
  <c r="AA227" i="2"/>
  <c r="AB226" i="2"/>
  <c r="AK663" i="22"/>
  <c r="AC662" i="22"/>
  <c r="AD662" i="22"/>
  <c r="AD452" i="19"/>
  <c r="AK453" i="19"/>
  <c r="AC452" i="19"/>
  <c r="AI452" i="19"/>
  <c r="AK350" i="22"/>
  <c r="AC349" i="22"/>
  <c r="AD349" i="22"/>
  <c r="AJ555" i="22"/>
  <c r="AE555" i="22" s="1"/>
  <c r="AF555" i="22" s="1"/>
  <c r="AJ241" i="19"/>
  <c r="AE241" i="19" s="1"/>
  <c r="AF241" i="19" s="1"/>
  <c r="AK243" i="19"/>
  <c r="AD242" i="14"/>
  <c r="AK243" i="14"/>
  <c r="AC242" i="14"/>
  <c r="AK225" i="2"/>
  <c r="AC224" i="2"/>
  <c r="D115" i="2" s="1"/>
  <c r="AD224" i="2"/>
  <c r="E115" i="2" s="1"/>
  <c r="AK354" i="14"/>
  <c r="AJ350" i="14"/>
  <c r="AE350" i="14" s="1"/>
  <c r="AF350" i="14" s="1"/>
  <c r="F131" i="14"/>
  <c r="AJ344" i="12"/>
  <c r="AE344" i="12" s="1"/>
  <c r="AF344" i="12" s="1"/>
  <c r="AJ213" i="20"/>
  <c r="AE213" i="20" s="1"/>
  <c r="AF213" i="20" s="1"/>
  <c r="F108" i="20"/>
  <c r="AI224" i="2"/>
  <c r="AE224" i="2" s="1"/>
  <c r="AF224" i="2" s="1"/>
  <c r="F114" i="2"/>
  <c r="AJ228" i="21"/>
  <c r="AE228" i="21" s="1"/>
  <c r="AF228" i="21" s="1"/>
  <c r="AJ556" i="19"/>
  <c r="AE556" i="19" s="1"/>
  <c r="AF556" i="19" s="1"/>
  <c r="AJ345" i="22"/>
  <c r="AE345" i="22" s="1"/>
  <c r="AF345" i="22" s="1"/>
  <c r="AJ333" i="21"/>
  <c r="AE333" i="21" s="1"/>
  <c r="AF333" i="21" s="1"/>
  <c r="AJ239" i="12"/>
  <c r="AE239" i="12" s="1"/>
  <c r="AF239" i="12" s="1"/>
  <c r="AK338" i="21"/>
  <c r="E117" i="12"/>
  <c r="AC239" i="12"/>
  <c r="AD239" i="12"/>
  <c r="AK240" i="12"/>
  <c r="AD344" i="12"/>
  <c r="AK345" i="12"/>
  <c r="AC344" i="12"/>
  <c r="AI244" i="14"/>
  <c r="AK241" i="22"/>
  <c r="AF241" i="22" s="1"/>
  <c r="AD240" i="22"/>
  <c r="AC240" i="22"/>
  <c r="AC228" i="21"/>
  <c r="D114" i="21" s="1"/>
  <c r="AK229" i="21"/>
  <c r="AD228" i="21"/>
  <c r="E114" i="21" s="1"/>
  <c r="AD213" i="20"/>
  <c r="E109" i="20" s="1"/>
  <c r="AC213" i="20"/>
  <c r="D109" i="20" s="1"/>
  <c r="AK214" i="20"/>
  <c r="AK350" i="19"/>
  <c r="F129" i="22"/>
  <c r="F116" i="12"/>
  <c r="AI230" i="21"/>
  <c r="AL245" i="22"/>
  <c r="AI569" i="19"/>
  <c r="AJ242" i="22"/>
  <c r="AI346" i="12"/>
  <c r="AI347" i="22"/>
  <c r="AI355" i="14"/>
  <c r="AI661" i="22"/>
  <c r="AI241" i="12"/>
  <c r="AI215" i="20"/>
  <c r="AI338" i="21"/>
  <c r="AL245" i="2"/>
  <c r="AE242" i="22" l="1"/>
  <c r="AB241" i="12"/>
  <c r="AA242" i="12"/>
  <c r="AJ226" i="2"/>
  <c r="AE661" i="22"/>
  <c r="AF661" i="22" s="1"/>
  <c r="AJ662" i="22"/>
  <c r="AJ452" i="19"/>
  <c r="AE451" i="19"/>
  <c r="AF451" i="19" s="1"/>
  <c r="AE346" i="19"/>
  <c r="AF346" i="19" s="1"/>
  <c r="AJ347" i="19"/>
  <c r="AJ242" i="14"/>
  <c r="AE241" i="14"/>
  <c r="AF241" i="14" s="1"/>
  <c r="AC242" i="19"/>
  <c r="B121" i="12"/>
  <c r="C120" i="12"/>
  <c r="E131" i="22"/>
  <c r="D131" i="22"/>
  <c r="AC337" i="21"/>
  <c r="AB346" i="12"/>
  <c r="AA347" i="12"/>
  <c r="AB558" i="22"/>
  <c r="AA559" i="22"/>
  <c r="AA352" i="22"/>
  <c r="AB351" i="22"/>
  <c r="AB453" i="22"/>
  <c r="AC453" i="22" s="1"/>
  <c r="AA454" i="22"/>
  <c r="C133" i="22"/>
  <c r="B134" i="22"/>
  <c r="AD556" i="22"/>
  <c r="AC556" i="22"/>
  <c r="AK557" i="22"/>
  <c r="C113" i="20"/>
  <c r="B114" i="20"/>
  <c r="AB347" i="19"/>
  <c r="AA348" i="19"/>
  <c r="AD346" i="19"/>
  <c r="E133" i="19" s="1"/>
  <c r="AC346" i="19"/>
  <c r="D133" i="19" s="1"/>
  <c r="AE662" i="19"/>
  <c r="AA244" i="19"/>
  <c r="AB243" i="19"/>
  <c r="AD243" i="19" s="1"/>
  <c r="AB558" i="19"/>
  <c r="AA559" i="19"/>
  <c r="AB454" i="19"/>
  <c r="AA455" i="19"/>
  <c r="AC663" i="19"/>
  <c r="AB663" i="19"/>
  <c r="AC557" i="19"/>
  <c r="AD557" i="19"/>
  <c r="AA665" i="19"/>
  <c r="AD664" i="19"/>
  <c r="AK560" i="19"/>
  <c r="AA234" i="21"/>
  <c r="AB233" i="21"/>
  <c r="B118" i="21"/>
  <c r="C117" i="21"/>
  <c r="AB243" i="22"/>
  <c r="AA244" i="22"/>
  <c r="AA667" i="22"/>
  <c r="AB666" i="22"/>
  <c r="AA339" i="21"/>
  <c r="AB338" i="21"/>
  <c r="AD338" i="21" s="1"/>
  <c r="AB217" i="20"/>
  <c r="AA218" i="20"/>
  <c r="F130" i="22"/>
  <c r="C136" i="19"/>
  <c r="B137" i="19"/>
  <c r="AB352" i="14"/>
  <c r="AA353" i="14"/>
  <c r="AC351" i="14"/>
  <c r="D133" i="14" s="1"/>
  <c r="AD351" i="14"/>
  <c r="E133" i="14" s="1"/>
  <c r="B134" i="14"/>
  <c r="C133" i="14"/>
  <c r="AA245" i="14"/>
  <c r="AB244" i="14"/>
  <c r="AA459" i="14"/>
  <c r="AB458" i="14"/>
  <c r="AC458" i="14" s="1"/>
  <c r="D118" i="12"/>
  <c r="F117" i="12"/>
  <c r="AA228" i="2"/>
  <c r="AB227" i="2"/>
  <c r="B121" i="2"/>
  <c r="C120" i="2"/>
  <c r="AC229" i="21"/>
  <c r="D115" i="21" s="1"/>
  <c r="AD229" i="21"/>
  <c r="E115" i="21" s="1"/>
  <c r="AK230" i="21"/>
  <c r="AK242" i="22"/>
  <c r="AC241" i="22"/>
  <c r="D132" i="22" s="1"/>
  <c r="AD241" i="22"/>
  <c r="E132" i="22" s="1"/>
  <c r="AD345" i="12"/>
  <c r="AK346" i="12"/>
  <c r="AC345" i="12"/>
  <c r="AC240" i="12"/>
  <c r="AD240" i="12"/>
  <c r="AK241" i="12"/>
  <c r="AK339" i="21"/>
  <c r="AK226" i="2"/>
  <c r="AD225" i="2"/>
  <c r="E116" i="2" s="1"/>
  <c r="AC225" i="2"/>
  <c r="D116" i="2" s="1"/>
  <c r="AK244" i="19"/>
  <c r="AI453" i="19"/>
  <c r="AD663" i="22"/>
  <c r="AC663" i="22"/>
  <c r="AK664" i="22"/>
  <c r="F113" i="21"/>
  <c r="F132" i="19"/>
  <c r="AD214" i="20"/>
  <c r="E110" i="20" s="1"/>
  <c r="AC214" i="20"/>
  <c r="D110" i="20" s="1"/>
  <c r="AK215" i="20"/>
  <c r="AK351" i="19"/>
  <c r="AI245" i="14"/>
  <c r="AJ240" i="12"/>
  <c r="AE240" i="12" s="1"/>
  <c r="AF240" i="12" s="1"/>
  <c r="AJ334" i="21"/>
  <c r="AE334" i="21" s="1"/>
  <c r="AF334" i="21" s="1"/>
  <c r="AJ346" i="22"/>
  <c r="AE346" i="22" s="1"/>
  <c r="AF346" i="22" s="1"/>
  <c r="AJ557" i="19"/>
  <c r="AE557" i="19" s="1"/>
  <c r="AF557" i="19" s="1"/>
  <c r="AJ229" i="21"/>
  <c r="AE229" i="21" s="1"/>
  <c r="AF229" i="21" s="1"/>
  <c r="F114" i="21"/>
  <c r="AI225" i="2"/>
  <c r="AE225" i="2" s="1"/>
  <c r="AF225" i="2" s="1"/>
  <c r="F115" i="2"/>
  <c r="AJ214" i="20"/>
  <c r="AE214" i="20" s="1"/>
  <c r="AF214" i="20" s="1"/>
  <c r="F109" i="20"/>
  <c r="AJ345" i="12"/>
  <c r="AE345" i="12" s="1"/>
  <c r="AF345" i="12" s="1"/>
  <c r="AJ351" i="14"/>
  <c r="AE351" i="14" s="1"/>
  <c r="AF351" i="14" s="1"/>
  <c r="F132" i="14"/>
  <c r="AK355" i="14"/>
  <c r="AK244" i="14"/>
  <c r="AC243" i="14"/>
  <c r="AD243" i="14"/>
  <c r="AJ242" i="19"/>
  <c r="AE242" i="19" s="1"/>
  <c r="AF242" i="19" s="1"/>
  <c r="AJ556" i="22"/>
  <c r="AE556" i="22" s="1"/>
  <c r="AF556" i="22" s="1"/>
  <c r="AC350" i="22"/>
  <c r="AD350" i="22"/>
  <c r="AK351" i="22"/>
  <c r="AC453" i="19"/>
  <c r="AD453" i="19"/>
  <c r="AK454" i="19"/>
  <c r="E118" i="12"/>
  <c r="AI339" i="21"/>
  <c r="AI356" i="14"/>
  <c r="AI347" i="12"/>
  <c r="AJ243" i="22"/>
  <c r="AL246" i="22"/>
  <c r="AL246" i="2"/>
  <c r="AI216" i="20"/>
  <c r="AI242" i="12"/>
  <c r="AI662" i="22"/>
  <c r="AI348" i="22"/>
  <c r="AI570" i="19"/>
  <c r="AI231" i="21"/>
  <c r="AJ227" i="2" l="1"/>
  <c r="AA243" i="12"/>
  <c r="AB242" i="12"/>
  <c r="E119" i="12"/>
  <c r="AE243" i="22"/>
  <c r="AF243" i="22" s="1"/>
  <c r="AF242" i="22"/>
  <c r="AE662" i="22"/>
  <c r="AF662" i="22" s="1"/>
  <c r="AJ663" i="22"/>
  <c r="AE347" i="19"/>
  <c r="AF347" i="19" s="1"/>
  <c r="AJ348" i="19"/>
  <c r="AJ453" i="19"/>
  <c r="AE452" i="19"/>
  <c r="AF452" i="19" s="1"/>
  <c r="AJ243" i="14"/>
  <c r="AE242" i="14"/>
  <c r="AF242" i="14" s="1"/>
  <c r="AC243" i="19"/>
  <c r="C121" i="12"/>
  <c r="B122" i="12"/>
  <c r="AA348" i="12"/>
  <c r="AB347" i="12"/>
  <c r="AA560" i="22"/>
  <c r="AB559" i="22"/>
  <c r="AB352" i="22"/>
  <c r="AA353" i="22"/>
  <c r="AA455" i="22"/>
  <c r="AB454" i="22"/>
  <c r="AC454" i="22" s="1"/>
  <c r="AK558" i="22"/>
  <c r="AC557" i="22"/>
  <c r="AD557" i="22"/>
  <c r="B135" i="22"/>
  <c r="C134" i="22"/>
  <c r="AC338" i="21"/>
  <c r="B115" i="20"/>
  <c r="C114" i="20"/>
  <c r="AD347" i="19"/>
  <c r="E134" i="19" s="1"/>
  <c r="AC347" i="19"/>
  <c r="D134" i="19" s="1"/>
  <c r="AB348" i="19"/>
  <c r="AA349" i="19"/>
  <c r="AE663" i="19"/>
  <c r="AB244" i="19"/>
  <c r="AC244" i="19" s="1"/>
  <c r="AA245" i="19"/>
  <c r="AD665" i="19"/>
  <c r="AA666" i="19"/>
  <c r="AC558" i="19"/>
  <c r="AD558" i="19"/>
  <c r="AB664" i="19"/>
  <c r="AC664" i="19"/>
  <c r="AB455" i="19"/>
  <c r="AA456" i="19"/>
  <c r="AB559" i="19"/>
  <c r="AA560" i="19"/>
  <c r="AK561" i="19"/>
  <c r="B119" i="21"/>
  <c r="C118" i="21"/>
  <c r="AB234" i="21"/>
  <c r="AA235" i="21"/>
  <c r="AB667" i="22"/>
  <c r="AA668" i="22"/>
  <c r="AB244" i="22"/>
  <c r="AA245" i="22"/>
  <c r="AB339" i="21"/>
  <c r="AA340" i="21"/>
  <c r="AB218" i="20"/>
  <c r="AA219" i="20"/>
  <c r="F131" i="22"/>
  <c r="B138" i="19"/>
  <c r="C137" i="19"/>
  <c r="AC352" i="14"/>
  <c r="D134" i="14" s="1"/>
  <c r="AD352" i="14"/>
  <c r="E134" i="14" s="1"/>
  <c r="AA354" i="14"/>
  <c r="AB353" i="14"/>
  <c r="B135" i="14"/>
  <c r="C134" i="14"/>
  <c r="AB459" i="14"/>
  <c r="AC459" i="14" s="1"/>
  <c r="AA460" i="14"/>
  <c r="AA246" i="14"/>
  <c r="AB245" i="14"/>
  <c r="D119" i="12"/>
  <c r="C121" i="2"/>
  <c r="B122" i="2"/>
  <c r="AB228" i="2"/>
  <c r="AA229" i="2"/>
  <c r="AJ557" i="22"/>
  <c r="AE557" i="22" s="1"/>
  <c r="AF557" i="22" s="1"/>
  <c r="AD244" i="14"/>
  <c r="AC244" i="14"/>
  <c r="AK245" i="14"/>
  <c r="AJ352" i="14"/>
  <c r="AE352" i="14" s="1"/>
  <c r="AF352" i="14" s="1"/>
  <c r="F133" i="14"/>
  <c r="AJ346" i="12"/>
  <c r="AE346" i="12" s="1"/>
  <c r="AF346" i="12" s="1"/>
  <c r="AJ215" i="20"/>
  <c r="AE215" i="20" s="1"/>
  <c r="AF215" i="20" s="1"/>
  <c r="F110" i="20"/>
  <c r="AI226" i="2"/>
  <c r="AE226" i="2" s="1"/>
  <c r="AF226" i="2" s="1"/>
  <c r="F116" i="2"/>
  <c r="AJ230" i="21"/>
  <c r="AE230" i="21" s="1"/>
  <c r="AF230" i="21" s="1"/>
  <c r="AJ558" i="19"/>
  <c r="AE558" i="19" s="1"/>
  <c r="AF558" i="19" s="1"/>
  <c r="AJ347" i="22"/>
  <c r="AE347" i="22" s="1"/>
  <c r="AF347" i="22" s="1"/>
  <c r="F132" i="22"/>
  <c r="AJ335" i="21"/>
  <c r="AE335" i="21" s="1"/>
  <c r="AF335" i="21" s="1"/>
  <c r="AJ241" i="12"/>
  <c r="AE241" i="12" s="1"/>
  <c r="AF241" i="12" s="1"/>
  <c r="AK216" i="20"/>
  <c r="AD215" i="20"/>
  <c r="E111" i="20" s="1"/>
  <c r="AC215" i="20"/>
  <c r="D111" i="20" s="1"/>
  <c r="AC664" i="22"/>
  <c r="AD664" i="22"/>
  <c r="AK665" i="22"/>
  <c r="AI454" i="19"/>
  <c r="AC230" i="21"/>
  <c r="D116" i="21" s="1"/>
  <c r="AK231" i="21"/>
  <c r="AD230" i="21"/>
  <c r="E116" i="21" s="1"/>
  <c r="F133" i="19"/>
  <c r="AD454" i="19"/>
  <c r="AC454" i="19"/>
  <c r="AK455" i="19"/>
  <c r="AC351" i="22"/>
  <c r="AD351" i="22"/>
  <c r="AK352" i="22"/>
  <c r="AJ243" i="19"/>
  <c r="AE243" i="19" s="1"/>
  <c r="AF243" i="19" s="1"/>
  <c r="AK356" i="14"/>
  <c r="AI246" i="14"/>
  <c r="AK352" i="19"/>
  <c r="AK245" i="19"/>
  <c r="AD244" i="19"/>
  <c r="AK227" i="2"/>
  <c r="AD226" i="2"/>
  <c r="E117" i="2" s="1"/>
  <c r="AC226" i="2"/>
  <c r="D117" i="2" s="1"/>
  <c r="AC339" i="21"/>
  <c r="AD339" i="21"/>
  <c r="AK340" i="21"/>
  <c r="AK242" i="12"/>
  <c r="AC241" i="12"/>
  <c r="AD241" i="12"/>
  <c r="AC346" i="12"/>
  <c r="AD346" i="12"/>
  <c r="AK347" i="12"/>
  <c r="AK243" i="22"/>
  <c r="AC242" i="22"/>
  <c r="AD242" i="22"/>
  <c r="F118" i="12"/>
  <c r="AI571" i="19"/>
  <c r="AL247" i="22"/>
  <c r="AI348" i="12"/>
  <c r="AI340" i="21"/>
  <c r="AI232" i="21"/>
  <c r="AI349" i="22"/>
  <c r="AI663" i="22"/>
  <c r="AI243" i="12"/>
  <c r="AI217" i="20"/>
  <c r="AL247" i="2"/>
  <c r="AJ244" i="22"/>
  <c r="AE244" i="22" s="1"/>
  <c r="AI357" i="14"/>
  <c r="AA244" i="12" l="1"/>
  <c r="AB243" i="12"/>
  <c r="AJ228" i="2"/>
  <c r="AE663" i="22"/>
  <c r="AF663" i="22" s="1"/>
  <c r="AJ664" i="22"/>
  <c r="AJ454" i="19"/>
  <c r="AE453" i="19"/>
  <c r="AF453" i="19" s="1"/>
  <c r="AE348" i="19"/>
  <c r="AF348" i="19" s="1"/>
  <c r="AJ349" i="19"/>
  <c r="AJ244" i="14"/>
  <c r="AE243" i="14"/>
  <c r="AF243" i="14" s="1"/>
  <c r="F134" i="14" s="1"/>
  <c r="E133" i="22"/>
  <c r="C122" i="12"/>
  <c r="B123" i="12"/>
  <c r="D133" i="22"/>
  <c r="F119" i="12"/>
  <c r="AB348" i="12"/>
  <c r="AA349" i="12"/>
  <c r="AA561" i="22"/>
  <c r="AB560" i="22"/>
  <c r="AA456" i="22"/>
  <c r="AB455" i="22"/>
  <c r="AC455" i="22" s="1"/>
  <c r="AA354" i="22"/>
  <c r="AB353" i="22"/>
  <c r="AD558" i="22"/>
  <c r="AC558" i="22"/>
  <c r="AK559" i="22"/>
  <c r="C135" i="22"/>
  <c r="B136" i="22"/>
  <c r="B116" i="20"/>
  <c r="C115" i="20"/>
  <c r="AA350" i="19"/>
  <c r="AB349" i="19"/>
  <c r="AD348" i="19"/>
  <c r="E135" i="19" s="1"/>
  <c r="AC348" i="19"/>
  <c r="D135" i="19" s="1"/>
  <c r="AE664" i="19"/>
  <c r="AA246" i="19"/>
  <c r="AB245" i="19"/>
  <c r="AC245" i="19" s="1"/>
  <c r="AB560" i="19"/>
  <c r="AA561" i="19"/>
  <c r="AB456" i="19"/>
  <c r="AA457" i="19"/>
  <c r="AB665" i="19"/>
  <c r="AC665" i="19"/>
  <c r="AD559" i="19"/>
  <c r="AC559" i="19"/>
  <c r="AA667" i="19"/>
  <c r="AD666" i="19"/>
  <c r="F134" i="19"/>
  <c r="AK562" i="19"/>
  <c r="B120" i="21"/>
  <c r="C119" i="21"/>
  <c r="AB235" i="21"/>
  <c r="AA236" i="21"/>
  <c r="AB245" i="22"/>
  <c r="AA246" i="22"/>
  <c r="AB668" i="22"/>
  <c r="AA669" i="22"/>
  <c r="AB340" i="21"/>
  <c r="AD340" i="21" s="1"/>
  <c r="AA341" i="21"/>
  <c r="AB219" i="20"/>
  <c r="AA220" i="20"/>
  <c r="C138" i="19"/>
  <c r="B139" i="19"/>
  <c r="AD353" i="14"/>
  <c r="E135" i="14" s="1"/>
  <c r="AC353" i="14"/>
  <c r="D135" i="14" s="1"/>
  <c r="AA355" i="14"/>
  <c r="AB354" i="14"/>
  <c r="C135" i="14"/>
  <c r="B136" i="14"/>
  <c r="AB246" i="14"/>
  <c r="AA247" i="14"/>
  <c r="AB460" i="14"/>
  <c r="AC460" i="14" s="1"/>
  <c r="AA461" i="14"/>
  <c r="AA230" i="2"/>
  <c r="AB229" i="2"/>
  <c r="C122" i="2"/>
  <c r="B123" i="2"/>
  <c r="AK244" i="22"/>
  <c r="AF244" i="22" s="1"/>
  <c r="AD243" i="22"/>
  <c r="AC243" i="22"/>
  <c r="AC242" i="12"/>
  <c r="AK243" i="12"/>
  <c r="AD242" i="12"/>
  <c r="AK246" i="19"/>
  <c r="AD245" i="19"/>
  <c r="AI247" i="14"/>
  <c r="AK357" i="14"/>
  <c r="AK456" i="19"/>
  <c r="AC455" i="19"/>
  <c r="AD455" i="19"/>
  <c r="AD216" i="20"/>
  <c r="E112" i="20" s="1"/>
  <c r="AK217" i="20"/>
  <c r="AC216" i="20"/>
  <c r="D112" i="20" s="1"/>
  <c r="AJ242" i="12"/>
  <c r="AE242" i="12" s="1"/>
  <c r="AF242" i="12" s="1"/>
  <c r="AJ336" i="21"/>
  <c r="AE336" i="21" s="1"/>
  <c r="AF336" i="21" s="1"/>
  <c r="AJ348" i="22"/>
  <c r="AE348" i="22" s="1"/>
  <c r="AF348" i="22" s="1"/>
  <c r="AJ559" i="19"/>
  <c r="AE559" i="19" s="1"/>
  <c r="AF559" i="19" s="1"/>
  <c r="AJ231" i="21"/>
  <c r="AE231" i="21" s="1"/>
  <c r="AF231" i="21" s="1"/>
  <c r="F116" i="21"/>
  <c r="AI227" i="2"/>
  <c r="AE227" i="2" s="1"/>
  <c r="AF227" i="2" s="1"/>
  <c r="F117" i="2"/>
  <c r="AJ216" i="20"/>
  <c r="AE216" i="20" s="1"/>
  <c r="AF216" i="20" s="1"/>
  <c r="F111" i="20"/>
  <c r="AJ347" i="12"/>
  <c r="AE347" i="12" s="1"/>
  <c r="AF347" i="12" s="1"/>
  <c r="AJ353" i="14"/>
  <c r="AE353" i="14" s="1"/>
  <c r="AF353" i="14" s="1"/>
  <c r="AJ558" i="22"/>
  <c r="AE558" i="22" s="1"/>
  <c r="AF558" i="22" s="1"/>
  <c r="E120" i="12"/>
  <c r="AC347" i="12"/>
  <c r="AD347" i="12"/>
  <c r="AK348" i="12"/>
  <c r="AC340" i="21"/>
  <c r="AK341" i="21"/>
  <c r="AK228" i="2"/>
  <c r="AD227" i="2"/>
  <c r="E118" i="2" s="1"/>
  <c r="AC227" i="2"/>
  <c r="D118" i="2" s="1"/>
  <c r="AK353" i="19"/>
  <c r="AJ244" i="19"/>
  <c r="AE244" i="19" s="1"/>
  <c r="AF244" i="19" s="1"/>
  <c r="AK353" i="22"/>
  <c r="AD352" i="22"/>
  <c r="AC352" i="22"/>
  <c r="AD231" i="21"/>
  <c r="E117" i="21" s="1"/>
  <c r="AC231" i="21"/>
  <c r="D117" i="21" s="1"/>
  <c r="AK232" i="21"/>
  <c r="AI455" i="19"/>
  <c r="AD665" i="22"/>
  <c r="AK666" i="22"/>
  <c r="AC665" i="22"/>
  <c r="AK246" i="14"/>
  <c r="AC245" i="14"/>
  <c r="AD245" i="14"/>
  <c r="D120" i="12"/>
  <c r="F115" i="21"/>
  <c r="AI358" i="14"/>
  <c r="AJ245" i="22"/>
  <c r="AE245" i="22" s="1"/>
  <c r="AL248" i="2"/>
  <c r="AI218" i="20"/>
  <c r="AI244" i="12"/>
  <c r="AL248" i="22"/>
  <c r="AI572" i="19"/>
  <c r="AI664" i="22"/>
  <c r="AI350" i="22"/>
  <c r="AI233" i="21"/>
  <c r="AI341" i="21"/>
  <c r="AI349" i="12"/>
  <c r="AJ229" i="2" l="1"/>
  <c r="AA245" i="12"/>
  <c r="AB244" i="12"/>
  <c r="AE664" i="22"/>
  <c r="AF664" i="22" s="1"/>
  <c r="AJ665" i="22"/>
  <c r="AE349" i="19"/>
  <c r="AF349" i="19" s="1"/>
  <c r="AJ350" i="19"/>
  <c r="AJ455" i="19"/>
  <c r="AE454" i="19"/>
  <c r="AF454" i="19" s="1"/>
  <c r="AJ245" i="14"/>
  <c r="AE244" i="14"/>
  <c r="AF244" i="14" s="1"/>
  <c r="F135" i="14" s="1"/>
  <c r="D134" i="22"/>
  <c r="C123" i="12"/>
  <c r="B124" i="12"/>
  <c r="AA350" i="12"/>
  <c r="AB349" i="12"/>
  <c r="AA562" i="22"/>
  <c r="AB561" i="22"/>
  <c r="AA355" i="22"/>
  <c r="AB354" i="22"/>
  <c r="AB456" i="22"/>
  <c r="AC456" i="22" s="1"/>
  <c r="AA457" i="22"/>
  <c r="E134" i="22"/>
  <c r="C136" i="22"/>
  <c r="B137" i="22"/>
  <c r="AK560" i="22"/>
  <c r="AC559" i="22"/>
  <c r="AD559" i="22"/>
  <c r="B117" i="20"/>
  <c r="C116" i="20"/>
  <c r="AA351" i="19"/>
  <c r="AB350" i="19"/>
  <c r="AC349" i="19"/>
  <c r="D136" i="19" s="1"/>
  <c r="AD349" i="19"/>
  <c r="E136" i="19" s="1"/>
  <c r="AA247" i="19"/>
  <c r="AB246" i="19"/>
  <c r="AC246" i="19" s="1"/>
  <c r="AD667" i="19"/>
  <c r="AA668" i="19"/>
  <c r="AD560" i="19"/>
  <c r="AC560" i="19"/>
  <c r="AE665" i="19"/>
  <c r="AC666" i="19"/>
  <c r="AB666" i="19"/>
  <c r="AA458" i="19"/>
  <c r="AB457" i="19"/>
  <c r="AB561" i="19"/>
  <c r="AA562" i="19"/>
  <c r="AK563" i="19"/>
  <c r="C120" i="21"/>
  <c r="B121" i="21"/>
  <c r="AA237" i="21"/>
  <c r="AB236" i="21"/>
  <c r="AB669" i="22"/>
  <c r="AA670" i="22"/>
  <c r="AB246" i="22"/>
  <c r="AA247" i="22"/>
  <c r="AA342" i="21"/>
  <c r="AB341" i="21"/>
  <c r="AD341" i="21" s="1"/>
  <c r="AA221" i="20"/>
  <c r="AB220" i="20"/>
  <c r="F133" i="22"/>
  <c r="B140" i="19"/>
  <c r="C139" i="19"/>
  <c r="F135" i="19"/>
  <c r="AB355" i="14"/>
  <c r="AA356" i="14"/>
  <c r="AC354" i="14"/>
  <c r="D136" i="14" s="1"/>
  <c r="AD354" i="14"/>
  <c r="E136" i="14" s="1"/>
  <c r="B137" i="14"/>
  <c r="C136" i="14"/>
  <c r="AA462" i="14"/>
  <c r="AB461" i="14"/>
  <c r="AC461" i="14" s="1"/>
  <c r="AA248" i="14"/>
  <c r="AB247" i="14"/>
  <c r="AB230" i="2"/>
  <c r="AA231" i="2"/>
  <c r="C123" i="2"/>
  <c r="B124" i="2"/>
  <c r="AI456" i="19"/>
  <c r="AD353" i="22"/>
  <c r="AK354" i="22"/>
  <c r="AC353" i="22"/>
  <c r="AK342" i="21"/>
  <c r="AD456" i="19"/>
  <c r="AC456" i="19"/>
  <c r="AK457" i="19"/>
  <c r="AI248" i="14"/>
  <c r="AK247" i="19"/>
  <c r="AD243" i="12"/>
  <c r="AC243" i="12"/>
  <c r="AK244" i="12"/>
  <c r="AK245" i="22"/>
  <c r="AF245" i="22" s="1"/>
  <c r="AD244" i="22"/>
  <c r="AC244" i="22"/>
  <c r="F120" i="12"/>
  <c r="AC246" i="14"/>
  <c r="AD246" i="14"/>
  <c r="AK247" i="14"/>
  <c r="AC666" i="22"/>
  <c r="AK667" i="22"/>
  <c r="AD666" i="22"/>
  <c r="AC232" i="21"/>
  <c r="D118" i="21" s="1"/>
  <c r="AD232" i="21"/>
  <c r="E118" i="21" s="1"/>
  <c r="AK233" i="21"/>
  <c r="AJ245" i="19"/>
  <c r="AE245" i="19" s="1"/>
  <c r="AF245" i="19" s="1"/>
  <c r="AK354" i="19"/>
  <c r="AK229" i="2"/>
  <c r="AC228" i="2"/>
  <c r="D119" i="2" s="1"/>
  <c r="AD228" i="2"/>
  <c r="E119" i="2" s="1"/>
  <c r="AD348" i="12"/>
  <c r="AC348" i="12"/>
  <c r="AK349" i="12"/>
  <c r="AJ559" i="22"/>
  <c r="AE559" i="22" s="1"/>
  <c r="AF559" i="22" s="1"/>
  <c r="AJ354" i="14"/>
  <c r="AE354" i="14" s="1"/>
  <c r="AF354" i="14" s="1"/>
  <c r="AJ348" i="12"/>
  <c r="AE348" i="12" s="1"/>
  <c r="AF348" i="12" s="1"/>
  <c r="AJ217" i="20"/>
  <c r="AE217" i="20" s="1"/>
  <c r="AF217" i="20" s="1"/>
  <c r="F112" i="20"/>
  <c r="AI228" i="2"/>
  <c r="AE228" i="2" s="1"/>
  <c r="AF228" i="2" s="1"/>
  <c r="F118" i="2"/>
  <c r="AJ232" i="21"/>
  <c r="AE232" i="21" s="1"/>
  <c r="AF232" i="21" s="1"/>
  <c r="AJ560" i="19"/>
  <c r="AE560" i="19" s="1"/>
  <c r="AF560" i="19" s="1"/>
  <c r="AJ349" i="22"/>
  <c r="AE349" i="22" s="1"/>
  <c r="AF349" i="22" s="1"/>
  <c r="AJ337" i="21"/>
  <c r="AE337" i="21" s="1"/>
  <c r="AF337" i="21" s="1"/>
  <c r="AJ243" i="12"/>
  <c r="AE243" i="12" s="1"/>
  <c r="AF243" i="12" s="1"/>
  <c r="AK218" i="20"/>
  <c r="AC217" i="20"/>
  <c r="D113" i="20" s="1"/>
  <c r="AD217" i="20"/>
  <c r="E113" i="20" s="1"/>
  <c r="AK358" i="14"/>
  <c r="E121" i="12"/>
  <c r="D121" i="12"/>
  <c r="AL249" i="22"/>
  <c r="AI245" i="12"/>
  <c r="AI219" i="20"/>
  <c r="AL249" i="2"/>
  <c r="AI350" i="12"/>
  <c r="AI342" i="21"/>
  <c r="AI234" i="21"/>
  <c r="AI351" i="22"/>
  <c r="AI665" i="22"/>
  <c r="AI573" i="19"/>
  <c r="AJ246" i="22"/>
  <c r="AI359" i="14"/>
  <c r="AB245" i="12" l="1"/>
  <c r="AA246" i="12"/>
  <c r="AE246" i="22"/>
  <c r="AJ230" i="2"/>
  <c r="AE665" i="22"/>
  <c r="AF665" i="22" s="1"/>
  <c r="AJ666" i="22"/>
  <c r="AJ456" i="19"/>
  <c r="AE455" i="19"/>
  <c r="AF455" i="19" s="1"/>
  <c r="AE350" i="19"/>
  <c r="AF350" i="19" s="1"/>
  <c r="AJ351" i="19"/>
  <c r="AJ246" i="14"/>
  <c r="AE245" i="14"/>
  <c r="AF245" i="14" s="1"/>
  <c r="B125" i="12"/>
  <c r="C124" i="12"/>
  <c r="F121" i="12"/>
  <c r="AC341" i="21"/>
  <c r="AD246" i="19"/>
  <c r="AA351" i="12"/>
  <c r="AB350" i="12"/>
  <c r="AA563" i="22"/>
  <c r="AB562" i="22"/>
  <c r="E135" i="22"/>
  <c r="AB355" i="22"/>
  <c r="AA356" i="22"/>
  <c r="AA458" i="22"/>
  <c r="AB457" i="22"/>
  <c r="AC457" i="22" s="1"/>
  <c r="D135" i="22"/>
  <c r="AD560" i="22"/>
  <c r="AC560" i="22"/>
  <c r="AK561" i="22"/>
  <c r="C137" i="22"/>
  <c r="B138" i="22"/>
  <c r="C117" i="20"/>
  <c r="B118" i="20"/>
  <c r="AB351" i="19"/>
  <c r="AA352" i="19"/>
  <c r="AD350" i="19"/>
  <c r="E137" i="19" s="1"/>
  <c r="AC350" i="19"/>
  <c r="D137" i="19" s="1"/>
  <c r="AE666" i="19"/>
  <c r="AA248" i="19"/>
  <c r="AB247" i="19"/>
  <c r="AD561" i="19"/>
  <c r="AC561" i="19"/>
  <c r="AA459" i="19"/>
  <c r="AB458" i="19"/>
  <c r="AB667" i="19"/>
  <c r="AC667" i="19"/>
  <c r="AA563" i="19"/>
  <c r="AB562" i="19"/>
  <c r="AD668" i="19"/>
  <c r="AA669" i="19"/>
  <c r="AK564" i="19"/>
  <c r="AB237" i="21"/>
  <c r="AA238" i="21"/>
  <c r="C121" i="21"/>
  <c r="B122" i="21"/>
  <c r="AB247" i="22"/>
  <c r="AA248" i="22"/>
  <c r="AA671" i="22"/>
  <c r="AB670" i="22"/>
  <c r="F134" i="22"/>
  <c r="AB342" i="21"/>
  <c r="AC342" i="21" s="1"/>
  <c r="AA343" i="21"/>
  <c r="AA222" i="20"/>
  <c r="AB221" i="20"/>
  <c r="C140" i="19"/>
  <c r="B141" i="19"/>
  <c r="AD355" i="14"/>
  <c r="E137" i="14" s="1"/>
  <c r="AC355" i="14"/>
  <c r="D137" i="14" s="1"/>
  <c r="AB356" i="14"/>
  <c r="AA357" i="14"/>
  <c r="B138" i="14"/>
  <c r="C137" i="14"/>
  <c r="AA249" i="14"/>
  <c r="AB248" i="14"/>
  <c r="AB462" i="14"/>
  <c r="AC462" i="14" s="1"/>
  <c r="AA463" i="14"/>
  <c r="D122" i="12"/>
  <c r="B125" i="2"/>
  <c r="C124" i="2"/>
  <c r="AB231" i="2"/>
  <c r="AA232" i="2"/>
  <c r="AC218" i="20"/>
  <c r="D114" i="20" s="1"/>
  <c r="AD218" i="20"/>
  <c r="E114" i="20" s="1"/>
  <c r="AK219" i="20"/>
  <c r="AJ244" i="12"/>
  <c r="AE244" i="12" s="1"/>
  <c r="AF244" i="12" s="1"/>
  <c r="AJ338" i="21"/>
  <c r="AE338" i="21" s="1"/>
  <c r="AF338" i="21" s="1"/>
  <c r="AJ350" i="22"/>
  <c r="AE350" i="22" s="1"/>
  <c r="AF350" i="22" s="1"/>
  <c r="AJ561" i="19"/>
  <c r="AE561" i="19" s="1"/>
  <c r="AF561" i="19" s="1"/>
  <c r="AJ233" i="21"/>
  <c r="AE233" i="21" s="1"/>
  <c r="AF233" i="21" s="1"/>
  <c r="AI229" i="2"/>
  <c r="AE229" i="2" s="1"/>
  <c r="AF229" i="2" s="1"/>
  <c r="F119" i="2"/>
  <c r="AJ218" i="20"/>
  <c r="AE218" i="20" s="1"/>
  <c r="AF218" i="20" s="1"/>
  <c r="F113" i="20"/>
  <c r="AJ349" i="12"/>
  <c r="AE349" i="12" s="1"/>
  <c r="AF349" i="12" s="1"/>
  <c r="AJ355" i="14"/>
  <c r="AE355" i="14" s="1"/>
  <c r="AF355" i="14" s="1"/>
  <c r="F136" i="14"/>
  <c r="AK355" i="19"/>
  <c r="AJ246" i="19"/>
  <c r="AE246" i="19" s="1"/>
  <c r="AF246" i="19" s="1"/>
  <c r="AK245" i="12"/>
  <c r="AC244" i="12"/>
  <c r="AD244" i="12"/>
  <c r="AI249" i="14"/>
  <c r="AC457" i="19"/>
  <c r="AK458" i="19"/>
  <c r="AD457" i="19"/>
  <c r="AI457" i="19"/>
  <c r="E122" i="12"/>
  <c r="AK359" i="14"/>
  <c r="AJ560" i="22"/>
  <c r="AE560" i="22" s="1"/>
  <c r="AF560" i="22" s="1"/>
  <c r="AD349" i="12"/>
  <c r="AC349" i="12"/>
  <c r="AK350" i="12"/>
  <c r="AK230" i="2"/>
  <c r="AD229" i="2"/>
  <c r="E120" i="2" s="1"/>
  <c r="AC229" i="2"/>
  <c r="D120" i="2" s="1"/>
  <c r="AD233" i="21"/>
  <c r="E119" i="21" s="1"/>
  <c r="AK234" i="21"/>
  <c r="AC233" i="21"/>
  <c r="D119" i="21" s="1"/>
  <c r="AK668" i="22"/>
  <c r="AD667" i="22"/>
  <c r="AC667" i="22"/>
  <c r="AC247" i="14"/>
  <c r="AK248" i="14"/>
  <c r="AD247" i="14"/>
  <c r="AK246" i="22"/>
  <c r="AC245" i="22"/>
  <c r="D136" i="22" s="1"/>
  <c r="AD245" i="22"/>
  <c r="E136" i="22" s="1"/>
  <c r="AK248" i="19"/>
  <c r="AC247" i="19"/>
  <c r="AD247" i="19"/>
  <c r="AK343" i="21"/>
  <c r="AD354" i="22"/>
  <c r="AC354" i="22"/>
  <c r="AK355" i="22"/>
  <c r="F117" i="21"/>
  <c r="F136" i="19"/>
  <c r="AJ247" i="22"/>
  <c r="AE247" i="22" s="1"/>
  <c r="AI574" i="19"/>
  <c r="AI235" i="21"/>
  <c r="AI343" i="21"/>
  <c r="AI351" i="12"/>
  <c r="AL250" i="2"/>
  <c r="AL250" i="22"/>
  <c r="AI360" i="14"/>
  <c r="AI666" i="22"/>
  <c r="AI352" i="22"/>
  <c r="AI220" i="20"/>
  <c r="AI246" i="12"/>
  <c r="AJ231" i="2" l="1"/>
  <c r="AF246" i="22"/>
  <c r="AA247" i="12"/>
  <c r="AB246" i="12"/>
  <c r="AE666" i="22"/>
  <c r="AF666" i="22" s="1"/>
  <c r="AJ667" i="22"/>
  <c r="AE351" i="19"/>
  <c r="AF351" i="19" s="1"/>
  <c r="AJ352" i="19"/>
  <c r="AJ457" i="19"/>
  <c r="AE456" i="19"/>
  <c r="AF456" i="19" s="1"/>
  <c r="AJ247" i="14"/>
  <c r="AE246" i="14"/>
  <c r="AF246" i="14" s="1"/>
  <c r="F118" i="21"/>
  <c r="AD342" i="21"/>
  <c r="C125" i="12"/>
  <c r="B126" i="12"/>
  <c r="AB351" i="12"/>
  <c r="AA352" i="12"/>
  <c r="AB563" i="22"/>
  <c r="AA564" i="22"/>
  <c r="AB458" i="22"/>
  <c r="AC458" i="22" s="1"/>
  <c r="AA459" i="22"/>
  <c r="AA357" i="22"/>
  <c r="AB356" i="22"/>
  <c r="C138" i="22"/>
  <c r="B139" i="22"/>
  <c r="AC561" i="22"/>
  <c r="AD561" i="22"/>
  <c r="AK562" i="22"/>
  <c r="C118" i="20"/>
  <c r="B119" i="20"/>
  <c r="AD351" i="19"/>
  <c r="E138" i="19" s="1"/>
  <c r="AC351" i="19"/>
  <c r="D138" i="19" s="1"/>
  <c r="AB352" i="19"/>
  <c r="AA353" i="19"/>
  <c r="AB248" i="19"/>
  <c r="AA249" i="19"/>
  <c r="AB668" i="19"/>
  <c r="AC668" i="19"/>
  <c r="AA564" i="19"/>
  <c r="AB563" i="19"/>
  <c r="AB459" i="19"/>
  <c r="AA460" i="19"/>
  <c r="AE667" i="19"/>
  <c r="AD669" i="19"/>
  <c r="AA670" i="19"/>
  <c r="AD562" i="19"/>
  <c r="AC562" i="19"/>
  <c r="AK565" i="19"/>
  <c r="F137" i="19"/>
  <c r="B123" i="21"/>
  <c r="C122" i="21"/>
  <c r="AB238" i="21"/>
  <c r="AA239" i="21"/>
  <c r="AA672" i="22"/>
  <c r="AB671" i="22"/>
  <c r="AA249" i="22"/>
  <c r="AB248" i="22"/>
  <c r="AB343" i="21"/>
  <c r="AD343" i="21" s="1"/>
  <c r="AA344" i="21"/>
  <c r="AB222" i="20"/>
  <c r="AA223" i="20"/>
  <c r="C141" i="19"/>
  <c r="B142" i="19"/>
  <c r="AB357" i="14"/>
  <c r="AA358" i="14"/>
  <c r="AD356" i="14"/>
  <c r="E138" i="14" s="1"/>
  <c r="AC356" i="14"/>
  <c r="D138" i="14" s="1"/>
  <c r="C138" i="14"/>
  <c r="B139" i="14"/>
  <c r="AB249" i="14"/>
  <c r="AA250" i="14"/>
  <c r="AA464" i="14"/>
  <c r="AB463" i="14"/>
  <c r="AC463" i="14" s="1"/>
  <c r="B126" i="2"/>
  <c r="C125" i="2"/>
  <c r="AB232" i="2"/>
  <c r="AA233" i="2"/>
  <c r="AI250" i="14"/>
  <c r="AK246" i="12"/>
  <c r="AD245" i="12"/>
  <c r="AC245" i="12"/>
  <c r="AJ247" i="19"/>
  <c r="AE247" i="19" s="1"/>
  <c r="AF247" i="19" s="1"/>
  <c r="AC219" i="20"/>
  <c r="D115" i="20" s="1"/>
  <c r="AD219" i="20"/>
  <c r="E115" i="20" s="1"/>
  <c r="AK220" i="20"/>
  <c r="E123" i="12"/>
  <c r="F135" i="22"/>
  <c r="F122" i="12"/>
  <c r="AD355" i="22"/>
  <c r="AC355" i="22"/>
  <c r="AK356" i="22"/>
  <c r="AK249" i="19"/>
  <c r="AD248" i="19"/>
  <c r="AC248" i="19"/>
  <c r="AD248" i="14"/>
  <c r="AK249" i="14"/>
  <c r="AC248" i="14"/>
  <c r="AK669" i="22"/>
  <c r="AC668" i="22"/>
  <c r="AD668" i="22"/>
  <c r="AD234" i="21"/>
  <c r="E120" i="21" s="1"/>
  <c r="AC234" i="21"/>
  <c r="D120" i="21" s="1"/>
  <c r="AK235" i="21"/>
  <c r="AC350" i="12"/>
  <c r="AK351" i="12"/>
  <c r="AD350" i="12"/>
  <c r="AI458" i="19"/>
  <c r="AK344" i="21"/>
  <c r="AK247" i="22"/>
  <c r="AF247" i="22" s="1"/>
  <c r="AC246" i="22"/>
  <c r="AD246" i="22"/>
  <c r="AK231" i="2"/>
  <c r="AC230" i="2"/>
  <c r="D121" i="2" s="1"/>
  <c r="AD230" i="2"/>
  <c r="E121" i="2" s="1"/>
  <c r="AJ561" i="22"/>
  <c r="AE561" i="22" s="1"/>
  <c r="AF561" i="22" s="1"/>
  <c r="AK360" i="14"/>
  <c r="AK459" i="19"/>
  <c r="AC458" i="19"/>
  <c r="AD458" i="19"/>
  <c r="AK356" i="19"/>
  <c r="AJ356" i="14"/>
  <c r="AE356" i="14" s="1"/>
  <c r="AF356" i="14" s="1"/>
  <c r="F137" i="14"/>
  <c r="AJ350" i="12"/>
  <c r="AE350" i="12" s="1"/>
  <c r="AF350" i="12" s="1"/>
  <c r="AJ219" i="20"/>
  <c r="AE219" i="20" s="1"/>
  <c r="AF219" i="20" s="1"/>
  <c r="F114" i="20"/>
  <c r="AI230" i="2"/>
  <c r="AE230" i="2" s="1"/>
  <c r="AF230" i="2" s="1"/>
  <c r="F120" i="2"/>
  <c r="AJ234" i="21"/>
  <c r="AE234" i="21" s="1"/>
  <c r="AF234" i="21" s="1"/>
  <c r="AJ562" i="19"/>
  <c r="AE562" i="19" s="1"/>
  <c r="AF562" i="19" s="1"/>
  <c r="AJ351" i="22"/>
  <c r="AE351" i="22" s="1"/>
  <c r="AF351" i="22" s="1"/>
  <c r="AJ339" i="21"/>
  <c r="AE339" i="21" s="1"/>
  <c r="AF339" i="21" s="1"/>
  <c r="AJ245" i="12"/>
  <c r="AE245" i="12" s="1"/>
  <c r="AF245" i="12" s="1"/>
  <c r="D123" i="12"/>
  <c r="AI247" i="12"/>
  <c r="AI221" i="20"/>
  <c r="AI361" i="14"/>
  <c r="AL251" i="22"/>
  <c r="AL251" i="2"/>
  <c r="AI575" i="19"/>
  <c r="AI353" i="22"/>
  <c r="AI667" i="22"/>
  <c r="AI352" i="12"/>
  <c r="AI344" i="21"/>
  <c r="AI236" i="21"/>
  <c r="AJ248" i="22"/>
  <c r="AB247" i="12" l="1"/>
  <c r="AA248" i="12"/>
  <c r="AE248" i="22"/>
  <c r="AJ232" i="2"/>
  <c r="AE667" i="22"/>
  <c r="AF667" i="22" s="1"/>
  <c r="AJ668" i="22"/>
  <c r="AJ458" i="19"/>
  <c r="AE457" i="19"/>
  <c r="AF457" i="19" s="1"/>
  <c r="AE352" i="19"/>
  <c r="AF352" i="19" s="1"/>
  <c r="AJ353" i="19"/>
  <c r="AJ248" i="14"/>
  <c r="AE247" i="14"/>
  <c r="AF247" i="14" s="1"/>
  <c r="F138" i="14" s="1"/>
  <c r="F123" i="12"/>
  <c r="B127" i="12"/>
  <c r="C126" i="12"/>
  <c r="E137" i="22"/>
  <c r="AB352" i="12"/>
  <c r="AA353" i="12"/>
  <c r="AB564" i="22"/>
  <c r="AA565" i="22"/>
  <c r="AB357" i="22"/>
  <c r="AA358" i="22"/>
  <c r="AA460" i="22"/>
  <c r="AB459" i="22"/>
  <c r="AC459" i="22" s="1"/>
  <c r="D137" i="22"/>
  <c r="AK563" i="22"/>
  <c r="AD562" i="22"/>
  <c r="AC562" i="22"/>
  <c r="F136" i="22"/>
  <c r="B140" i="22"/>
  <c r="C139" i="22"/>
  <c r="AC343" i="21"/>
  <c r="C119" i="20"/>
  <c r="B120" i="20"/>
  <c r="AB353" i="19"/>
  <c r="AA354" i="19"/>
  <c r="AD352" i="19"/>
  <c r="E139" i="19" s="1"/>
  <c r="AC352" i="19"/>
  <c r="D139" i="19" s="1"/>
  <c r="AB249" i="19"/>
  <c r="AA250" i="19"/>
  <c r="AA671" i="19"/>
  <c r="AD670" i="19"/>
  <c r="AA565" i="19"/>
  <c r="AB564" i="19"/>
  <c r="AE668" i="19"/>
  <c r="AB669" i="19"/>
  <c r="AC669" i="19"/>
  <c r="AB460" i="19"/>
  <c r="AA461" i="19"/>
  <c r="AC563" i="19"/>
  <c r="AD563" i="19"/>
  <c r="AK566" i="19"/>
  <c r="B124" i="21"/>
  <c r="C123" i="21"/>
  <c r="AB239" i="21"/>
  <c r="AA240" i="21"/>
  <c r="AA250" i="22"/>
  <c r="AB249" i="22"/>
  <c r="AB672" i="22"/>
  <c r="AA673" i="22"/>
  <c r="AA345" i="21"/>
  <c r="AB344" i="21"/>
  <c r="AC344" i="21" s="1"/>
  <c r="AB223" i="20"/>
  <c r="AA224" i="20"/>
  <c r="B143" i="19"/>
  <c r="C142" i="19"/>
  <c r="AD357" i="14"/>
  <c r="E139" i="14" s="1"/>
  <c r="AC357" i="14"/>
  <c r="D139" i="14" s="1"/>
  <c r="AA359" i="14"/>
  <c r="AB358" i="14"/>
  <c r="C139" i="14"/>
  <c r="B140" i="14"/>
  <c r="AB464" i="14"/>
  <c r="AC464" i="14" s="1"/>
  <c r="AA465" i="14"/>
  <c r="AA251" i="14"/>
  <c r="AB250" i="14"/>
  <c r="D124" i="12"/>
  <c r="C126" i="2"/>
  <c r="B127" i="2"/>
  <c r="AB233" i="2"/>
  <c r="AA234" i="2"/>
  <c r="AJ246" i="12"/>
  <c r="AE246" i="12" s="1"/>
  <c r="AF246" i="12" s="1"/>
  <c r="AJ340" i="21"/>
  <c r="AE340" i="21" s="1"/>
  <c r="AF340" i="21" s="1"/>
  <c r="AJ352" i="22"/>
  <c r="AE352" i="22" s="1"/>
  <c r="AF352" i="22" s="1"/>
  <c r="AJ235" i="21"/>
  <c r="AE235" i="21" s="1"/>
  <c r="AF235" i="21" s="1"/>
  <c r="AI231" i="2"/>
  <c r="AE231" i="2" s="1"/>
  <c r="AF231" i="2" s="1"/>
  <c r="F121" i="2"/>
  <c r="AJ220" i="20"/>
  <c r="AE220" i="20" s="1"/>
  <c r="AF220" i="20" s="1"/>
  <c r="F115" i="20"/>
  <c r="AJ351" i="12"/>
  <c r="AE351" i="12" s="1"/>
  <c r="AF351" i="12" s="1"/>
  <c r="AJ357" i="14"/>
  <c r="AE357" i="14" s="1"/>
  <c r="AF357" i="14" s="1"/>
  <c r="AK361" i="14"/>
  <c r="AK232" i="2"/>
  <c r="AC231" i="2"/>
  <c r="D122" i="2" s="1"/>
  <c r="AD231" i="2"/>
  <c r="E122" i="2" s="1"/>
  <c r="AK345" i="21"/>
  <c r="AK352" i="12"/>
  <c r="AD351" i="12"/>
  <c r="AC351" i="12"/>
  <c r="AC235" i="21"/>
  <c r="D121" i="21" s="1"/>
  <c r="AD235" i="21"/>
  <c r="E121" i="21" s="1"/>
  <c r="AK236" i="21"/>
  <c r="AK250" i="14"/>
  <c r="AC249" i="14"/>
  <c r="AD249" i="14"/>
  <c r="AK250" i="19"/>
  <c r="AD249" i="19"/>
  <c r="AC249" i="19"/>
  <c r="AJ248" i="19"/>
  <c r="AE248" i="19" s="1"/>
  <c r="AF248" i="19" s="1"/>
  <c r="AK247" i="12"/>
  <c r="AC246" i="12"/>
  <c r="AD246" i="12"/>
  <c r="E125" i="12" s="1"/>
  <c r="AJ563" i="19"/>
  <c r="AE563" i="19" s="1"/>
  <c r="AF563" i="19" s="1"/>
  <c r="AK357" i="19"/>
  <c r="AC459" i="19"/>
  <c r="AK460" i="19"/>
  <c r="AD459" i="19"/>
  <c r="AJ562" i="22"/>
  <c r="AE562" i="22" s="1"/>
  <c r="AF562" i="22" s="1"/>
  <c r="F137" i="22"/>
  <c r="AK248" i="22"/>
  <c r="AC247" i="22"/>
  <c r="AD247" i="22"/>
  <c r="AI459" i="19"/>
  <c r="AD669" i="22"/>
  <c r="AK670" i="22"/>
  <c r="AC669" i="22"/>
  <c r="AC356" i="22"/>
  <c r="AD356" i="22"/>
  <c r="AK357" i="22"/>
  <c r="AC220" i="20"/>
  <c r="D116" i="20" s="1"/>
  <c r="AD220" i="20"/>
  <c r="E116" i="20" s="1"/>
  <c r="AK221" i="20"/>
  <c r="AI251" i="14"/>
  <c r="F119" i="21"/>
  <c r="F138" i="19"/>
  <c r="E124" i="12"/>
  <c r="AJ249" i="22"/>
  <c r="AI576" i="19"/>
  <c r="AL252" i="22"/>
  <c r="AI237" i="21"/>
  <c r="AI345" i="21"/>
  <c r="AI353" i="12"/>
  <c r="AI668" i="22"/>
  <c r="AI354" i="22"/>
  <c r="AL252" i="2"/>
  <c r="AI362" i="14"/>
  <c r="AI222" i="20"/>
  <c r="AI248" i="12"/>
  <c r="AE249" i="22" l="1"/>
  <c r="AJ233" i="2"/>
  <c r="AF248" i="22"/>
  <c r="AB248" i="12"/>
  <c r="AA249" i="12"/>
  <c r="AE668" i="22"/>
  <c r="AF668" i="22" s="1"/>
  <c r="AJ669" i="22"/>
  <c r="AE353" i="19"/>
  <c r="AF353" i="19" s="1"/>
  <c r="AJ354" i="19"/>
  <c r="AJ459" i="19"/>
  <c r="AE458" i="19"/>
  <c r="AF458" i="19" s="1"/>
  <c r="AJ249" i="14"/>
  <c r="AE248" i="14"/>
  <c r="AF248" i="14" s="1"/>
  <c r="F139" i="14" s="1"/>
  <c r="C127" i="12"/>
  <c r="B128" i="12"/>
  <c r="F120" i="21"/>
  <c r="D125" i="12"/>
  <c r="AA354" i="12"/>
  <c r="AB353" i="12"/>
  <c r="AB565" i="22"/>
  <c r="AA566" i="22"/>
  <c r="AB460" i="22"/>
  <c r="AC460" i="22" s="1"/>
  <c r="AA461" i="22"/>
  <c r="AA359" i="22"/>
  <c r="AB358" i="22"/>
  <c r="E138" i="22"/>
  <c r="D138" i="22"/>
  <c r="C140" i="22"/>
  <c r="B141" i="22"/>
  <c r="AC563" i="22"/>
  <c r="AD563" i="22"/>
  <c r="AK564" i="22"/>
  <c r="B121" i="20"/>
  <c r="C120" i="20"/>
  <c r="AE669" i="19"/>
  <c r="AC353" i="19"/>
  <c r="D140" i="19" s="1"/>
  <c r="AD353" i="19"/>
  <c r="E140" i="19" s="1"/>
  <c r="AA355" i="19"/>
  <c r="AB354" i="19"/>
  <c r="AB250" i="19"/>
  <c r="AC250" i="19" s="1"/>
  <c r="AA251" i="19"/>
  <c r="AB461" i="19"/>
  <c r="AA462" i="19"/>
  <c r="AA566" i="19"/>
  <c r="AB565" i="19"/>
  <c r="AA672" i="19"/>
  <c r="AD671" i="19"/>
  <c r="AC564" i="19"/>
  <c r="AD564" i="19"/>
  <c r="AC670" i="19"/>
  <c r="AB670" i="19"/>
  <c r="AK567" i="19"/>
  <c r="B125" i="21"/>
  <c r="C124" i="21"/>
  <c r="AA241" i="21"/>
  <c r="AB240" i="21"/>
  <c r="AA251" i="22"/>
  <c r="AB250" i="22"/>
  <c r="AA674" i="22"/>
  <c r="AB673" i="22"/>
  <c r="AD344" i="21"/>
  <c r="AB345" i="21"/>
  <c r="AD345" i="21" s="1"/>
  <c r="AA346" i="21"/>
  <c r="AA225" i="20"/>
  <c r="AB224" i="20"/>
  <c r="C143" i="19"/>
  <c r="B144" i="19"/>
  <c r="AA360" i="14"/>
  <c r="AB359" i="14"/>
  <c r="AC358" i="14"/>
  <c r="D140" i="14" s="1"/>
  <c r="AD358" i="14"/>
  <c r="E140" i="14" s="1"/>
  <c r="C140" i="14"/>
  <c r="B141" i="14"/>
  <c r="AA252" i="14"/>
  <c r="AB251" i="14"/>
  <c r="AB465" i="14"/>
  <c r="AC465" i="14" s="1"/>
  <c r="AA466" i="14"/>
  <c r="AB234" i="2"/>
  <c r="AA235" i="2"/>
  <c r="C127" i="2"/>
  <c r="B128" i="2"/>
  <c r="AD221" i="20"/>
  <c r="E117" i="20" s="1"/>
  <c r="AK222" i="20"/>
  <c r="AC221" i="20"/>
  <c r="D117" i="20" s="1"/>
  <c r="AI252" i="14"/>
  <c r="AK358" i="22"/>
  <c r="AD357" i="22"/>
  <c r="AC357" i="22"/>
  <c r="AD670" i="22"/>
  <c r="AK671" i="22"/>
  <c r="AC670" i="22"/>
  <c r="AI460" i="19"/>
  <c r="AK249" i="22"/>
  <c r="AC248" i="22"/>
  <c r="AD248" i="22"/>
  <c r="AJ563" i="22"/>
  <c r="AE563" i="22" s="1"/>
  <c r="AF563" i="22" s="1"/>
  <c r="AC460" i="19"/>
  <c r="AK461" i="19"/>
  <c r="AD460" i="19"/>
  <c r="AK251" i="19"/>
  <c r="AD250" i="19"/>
  <c r="AC250" i="14"/>
  <c r="AK251" i="14"/>
  <c r="AD250" i="14"/>
  <c r="AC352" i="12"/>
  <c r="AK353" i="12"/>
  <c r="AD352" i="12"/>
  <c r="AK362" i="14"/>
  <c r="AJ358" i="14"/>
  <c r="AE358" i="14" s="1"/>
  <c r="AF358" i="14" s="1"/>
  <c r="AJ352" i="12"/>
  <c r="AE352" i="12" s="1"/>
  <c r="AF352" i="12" s="1"/>
  <c r="AJ221" i="20"/>
  <c r="AE221" i="20" s="1"/>
  <c r="AF221" i="20" s="1"/>
  <c r="F116" i="20"/>
  <c r="AI232" i="2"/>
  <c r="AE232" i="2" s="1"/>
  <c r="AF232" i="2" s="1"/>
  <c r="F122" i="2"/>
  <c r="AJ236" i="21"/>
  <c r="AE236" i="21" s="1"/>
  <c r="AF236" i="21" s="1"/>
  <c r="AJ353" i="22"/>
  <c r="AE353" i="22" s="1"/>
  <c r="AF353" i="22" s="1"/>
  <c r="F138" i="22"/>
  <c r="AJ341" i="21"/>
  <c r="AE341" i="21" s="1"/>
  <c r="AF341" i="21" s="1"/>
  <c r="AJ247" i="12"/>
  <c r="AE247" i="12" s="1"/>
  <c r="AF247" i="12" s="1"/>
  <c r="F125" i="12"/>
  <c r="F139" i="19"/>
  <c r="AK358" i="19"/>
  <c r="AJ564" i="19"/>
  <c r="AE564" i="19" s="1"/>
  <c r="AF564" i="19" s="1"/>
  <c r="AC247" i="12"/>
  <c r="AK248" i="12"/>
  <c r="AD247" i="12"/>
  <c r="E126" i="12" s="1"/>
  <c r="AJ249" i="19"/>
  <c r="AE249" i="19" s="1"/>
  <c r="AF249" i="19" s="1"/>
  <c r="AD236" i="21"/>
  <c r="E122" i="21" s="1"/>
  <c r="AK237" i="21"/>
  <c r="AC236" i="21"/>
  <c r="D122" i="21" s="1"/>
  <c r="AC345" i="21"/>
  <c r="AK346" i="21"/>
  <c r="AK233" i="2"/>
  <c r="AD232" i="2"/>
  <c r="E123" i="2" s="1"/>
  <c r="AC232" i="2"/>
  <c r="D123" i="2" s="1"/>
  <c r="F124" i="12"/>
  <c r="AI346" i="21"/>
  <c r="AL253" i="22"/>
  <c r="AI577" i="19"/>
  <c r="AJ250" i="22"/>
  <c r="AE250" i="22" s="1"/>
  <c r="AI249" i="12"/>
  <c r="AI223" i="20"/>
  <c r="AI363" i="14"/>
  <c r="AL253" i="2"/>
  <c r="AI355" i="22"/>
  <c r="AI669" i="22"/>
  <c r="AI354" i="12"/>
  <c r="AI238" i="21"/>
  <c r="D126" i="12" l="1"/>
  <c r="AB249" i="12"/>
  <c r="AA250" i="12"/>
  <c r="AJ234" i="2"/>
  <c r="AF249" i="22"/>
  <c r="AE669" i="22"/>
  <c r="AF669" i="22" s="1"/>
  <c r="AJ670" i="22"/>
  <c r="AJ460" i="19"/>
  <c r="AE459" i="19"/>
  <c r="AF459" i="19" s="1"/>
  <c r="AE354" i="19"/>
  <c r="AF354" i="19" s="1"/>
  <c r="AJ355" i="19"/>
  <c r="AJ250" i="14"/>
  <c r="AE249" i="14"/>
  <c r="AF249" i="14" s="1"/>
  <c r="B129" i="12"/>
  <c r="C128" i="12"/>
  <c r="AB354" i="12"/>
  <c r="AA355" i="12"/>
  <c r="AB566" i="22"/>
  <c r="AA567" i="22"/>
  <c r="AA360" i="22"/>
  <c r="AB359" i="22"/>
  <c r="AA462" i="22"/>
  <c r="AB461" i="22"/>
  <c r="AC461" i="22" s="1"/>
  <c r="D139" i="22"/>
  <c r="E139" i="22"/>
  <c r="AK565" i="22"/>
  <c r="AD564" i="22"/>
  <c r="AC564" i="22"/>
  <c r="C141" i="22"/>
  <c r="B142" i="22"/>
  <c r="C121" i="20"/>
  <c r="B122" i="20"/>
  <c r="AD354" i="19"/>
  <c r="E141" i="19" s="1"/>
  <c r="AC354" i="19"/>
  <c r="D141" i="19" s="1"/>
  <c r="AE670" i="19"/>
  <c r="AB355" i="19"/>
  <c r="AA356" i="19"/>
  <c r="AA252" i="19"/>
  <c r="AB251" i="19"/>
  <c r="AC251" i="19" s="1"/>
  <c r="AD672" i="19"/>
  <c r="AA673" i="19"/>
  <c r="AA567" i="19"/>
  <c r="AB566" i="19"/>
  <c r="AC671" i="19"/>
  <c r="AB671" i="19"/>
  <c r="AD565" i="19"/>
  <c r="AC565" i="19"/>
  <c r="AB462" i="19"/>
  <c r="AA463" i="19"/>
  <c r="AK568" i="19"/>
  <c r="AB241" i="21"/>
  <c r="AA242" i="21"/>
  <c r="B126" i="21"/>
  <c r="C125" i="21"/>
  <c r="AA675" i="22"/>
  <c r="AB674" i="22"/>
  <c r="AA252" i="22"/>
  <c r="AB251" i="22"/>
  <c r="AB346" i="21"/>
  <c r="AD346" i="21" s="1"/>
  <c r="AA347" i="21"/>
  <c r="AB225" i="20"/>
  <c r="AA226" i="20"/>
  <c r="B145" i="19"/>
  <c r="C144" i="19"/>
  <c r="F140" i="19"/>
  <c r="AA361" i="14"/>
  <c r="AB360" i="14"/>
  <c r="AD359" i="14"/>
  <c r="E141" i="14" s="1"/>
  <c r="AC359" i="14"/>
  <c r="D141" i="14" s="1"/>
  <c r="C141" i="14"/>
  <c r="B142" i="14"/>
  <c r="AB252" i="14"/>
  <c r="AA253" i="14"/>
  <c r="AA467" i="14"/>
  <c r="AB466" i="14"/>
  <c r="AC466" i="14" s="1"/>
  <c r="B129" i="2"/>
  <c r="C128" i="2"/>
  <c r="AA236" i="2"/>
  <c r="AB235" i="2"/>
  <c r="AK347" i="21"/>
  <c r="AD237" i="21"/>
  <c r="E123" i="21" s="1"/>
  <c r="AC237" i="21"/>
  <c r="D123" i="21" s="1"/>
  <c r="AK238" i="21"/>
  <c r="AJ565" i="19"/>
  <c r="AE565" i="19" s="1"/>
  <c r="AF565" i="19" s="1"/>
  <c r="AK363" i="14"/>
  <c r="AC353" i="12"/>
  <c r="AK354" i="12"/>
  <c r="AD353" i="12"/>
  <c r="AK252" i="19"/>
  <c r="AD251" i="19"/>
  <c r="AI461" i="19"/>
  <c r="F121" i="21"/>
  <c r="AK234" i="2"/>
  <c r="AD233" i="2"/>
  <c r="E124" i="2" s="1"/>
  <c r="AC233" i="2"/>
  <c r="D124" i="2" s="1"/>
  <c r="AJ250" i="19"/>
  <c r="AE250" i="19" s="1"/>
  <c r="AF250" i="19" s="1"/>
  <c r="AC248" i="12"/>
  <c r="AD248" i="12"/>
  <c r="AK249" i="12"/>
  <c r="AK359" i="19"/>
  <c r="AJ248" i="12"/>
  <c r="AE248" i="12" s="1"/>
  <c r="AF248" i="12" s="1"/>
  <c r="AJ342" i="21"/>
  <c r="AE342" i="21" s="1"/>
  <c r="AF342" i="21" s="1"/>
  <c r="AJ354" i="22"/>
  <c r="AE354" i="22" s="1"/>
  <c r="AF354" i="22" s="1"/>
  <c r="AJ237" i="21"/>
  <c r="AE237" i="21" s="1"/>
  <c r="AF237" i="21" s="1"/>
  <c r="AI233" i="2"/>
  <c r="AE233" i="2" s="1"/>
  <c r="AF233" i="2" s="1"/>
  <c r="F123" i="2"/>
  <c r="AJ222" i="20"/>
  <c r="AE222" i="20" s="1"/>
  <c r="AF222" i="20" s="1"/>
  <c r="F117" i="20"/>
  <c r="AJ353" i="12"/>
  <c r="AE353" i="12" s="1"/>
  <c r="AF353" i="12" s="1"/>
  <c r="AJ359" i="14"/>
  <c r="AE359" i="14" s="1"/>
  <c r="AF359" i="14" s="1"/>
  <c r="F140" i="14"/>
  <c r="AC251" i="14"/>
  <c r="AD251" i="14"/>
  <c r="AK252" i="14"/>
  <c r="AK462" i="19"/>
  <c r="AC461" i="19"/>
  <c r="AD461" i="19"/>
  <c r="AJ564" i="22"/>
  <c r="AE564" i="22" s="1"/>
  <c r="AF564" i="22" s="1"/>
  <c r="AK250" i="22"/>
  <c r="AF250" i="22" s="1"/>
  <c r="AD249" i="22"/>
  <c r="AC249" i="22"/>
  <c r="AK672" i="22"/>
  <c r="AC671" i="22"/>
  <c r="AD671" i="22"/>
  <c r="AK359" i="22"/>
  <c r="AC358" i="22"/>
  <c r="AD358" i="22"/>
  <c r="AI253" i="14"/>
  <c r="AD222" i="20"/>
  <c r="E118" i="20" s="1"/>
  <c r="AC222" i="20"/>
  <c r="D118" i="20" s="1"/>
  <c r="AK223" i="20"/>
  <c r="AI239" i="21"/>
  <c r="AI355" i="12"/>
  <c r="AJ251" i="22"/>
  <c r="AE251" i="22" s="1"/>
  <c r="AL254" i="22"/>
  <c r="AI670" i="22"/>
  <c r="AI356" i="22"/>
  <c r="AL254" i="2"/>
  <c r="AI364" i="14"/>
  <c r="AI224" i="20"/>
  <c r="AI250" i="12"/>
  <c r="AI578" i="19"/>
  <c r="AI347" i="21"/>
  <c r="D127" i="12" l="1"/>
  <c r="AJ235" i="2"/>
  <c r="AB250" i="12"/>
  <c r="AA251" i="12"/>
  <c r="AE670" i="22"/>
  <c r="AF670" i="22" s="1"/>
  <c r="AJ671" i="22"/>
  <c r="AE355" i="19"/>
  <c r="AF355" i="19" s="1"/>
  <c r="AJ356" i="19"/>
  <c r="AJ461" i="19"/>
  <c r="AE460" i="19"/>
  <c r="AF460" i="19" s="1"/>
  <c r="AJ251" i="14"/>
  <c r="AE250" i="14"/>
  <c r="AF250" i="14" s="1"/>
  <c r="F122" i="21"/>
  <c r="B130" i="12"/>
  <c r="C129" i="12"/>
  <c r="AC346" i="21"/>
  <c r="AB355" i="12"/>
  <c r="AA356" i="12"/>
  <c r="AA568" i="22"/>
  <c r="AB567" i="22"/>
  <c r="AB462" i="22"/>
  <c r="AC462" i="22" s="1"/>
  <c r="AA463" i="22"/>
  <c r="AA361" i="22"/>
  <c r="AB360" i="22"/>
  <c r="E140" i="22"/>
  <c r="D140" i="22"/>
  <c r="B143" i="22"/>
  <c r="C142" i="22"/>
  <c r="AC565" i="22"/>
  <c r="AD565" i="22"/>
  <c r="AK566" i="22"/>
  <c r="B123" i="20"/>
  <c r="C122" i="20"/>
  <c r="F141" i="19"/>
  <c r="AA357" i="19"/>
  <c r="AB356" i="19"/>
  <c r="AD355" i="19"/>
  <c r="E142" i="19" s="1"/>
  <c r="AC355" i="19"/>
  <c r="D142" i="19" s="1"/>
  <c r="AA253" i="19"/>
  <c r="AB252" i="19"/>
  <c r="AD252" i="19" s="1"/>
  <c r="AA568" i="19"/>
  <c r="AB567" i="19"/>
  <c r="AB672" i="19"/>
  <c r="AC672" i="19"/>
  <c r="AA464" i="19"/>
  <c r="AB463" i="19"/>
  <c r="AC566" i="19"/>
  <c r="AD566" i="19"/>
  <c r="AA674" i="19"/>
  <c r="AD673" i="19"/>
  <c r="AE671" i="19"/>
  <c r="AK569" i="19"/>
  <c r="C126" i="21"/>
  <c r="B127" i="21"/>
  <c r="AB242" i="21"/>
  <c r="AA243" i="21"/>
  <c r="AA253" i="22"/>
  <c r="AB252" i="22"/>
  <c r="AB675" i="22"/>
  <c r="AA676" i="22"/>
  <c r="AB347" i="21"/>
  <c r="AC347" i="21" s="1"/>
  <c r="AA348" i="21"/>
  <c r="AA227" i="20"/>
  <c r="AB226" i="20"/>
  <c r="B146" i="19"/>
  <c r="C145" i="19"/>
  <c r="AB361" i="14"/>
  <c r="AA362" i="14"/>
  <c r="AD360" i="14"/>
  <c r="E142" i="14" s="1"/>
  <c r="AC360" i="14"/>
  <c r="D142" i="14" s="1"/>
  <c r="C142" i="14"/>
  <c r="B143" i="14"/>
  <c r="AB467" i="14"/>
  <c r="AC467" i="14" s="1"/>
  <c r="AA468" i="14"/>
  <c r="AA254" i="14"/>
  <c r="AB253" i="14"/>
  <c r="E127" i="12"/>
  <c r="AB236" i="2"/>
  <c r="AA237" i="2"/>
  <c r="C129" i="2"/>
  <c r="B130" i="2"/>
  <c r="AK224" i="20"/>
  <c r="AC223" i="20"/>
  <c r="D119" i="20" s="1"/>
  <c r="AD223" i="20"/>
  <c r="E119" i="20" s="1"/>
  <c r="AI254" i="14"/>
  <c r="AC359" i="22"/>
  <c r="AK360" i="22"/>
  <c r="AD359" i="22"/>
  <c r="AK251" i="22"/>
  <c r="AF251" i="22" s="1"/>
  <c r="AD250" i="22"/>
  <c r="AC250" i="22"/>
  <c r="AD462" i="19"/>
  <c r="AK463" i="19"/>
  <c r="AC462" i="19"/>
  <c r="AK253" i="14"/>
  <c r="AD252" i="14"/>
  <c r="AC252" i="14"/>
  <c r="AJ360" i="14"/>
  <c r="AE360" i="14" s="1"/>
  <c r="AF360" i="14" s="1"/>
  <c r="F141" i="14"/>
  <c r="AJ354" i="12"/>
  <c r="AE354" i="12" s="1"/>
  <c r="AF354" i="12" s="1"/>
  <c r="AJ223" i="20"/>
  <c r="AE223" i="20" s="1"/>
  <c r="AF223" i="20" s="1"/>
  <c r="F118" i="20"/>
  <c r="AI234" i="2"/>
  <c r="AE234" i="2" s="1"/>
  <c r="AF234" i="2" s="1"/>
  <c r="F124" i="2"/>
  <c r="AJ238" i="21"/>
  <c r="AE238" i="21" s="1"/>
  <c r="AF238" i="21" s="1"/>
  <c r="AJ355" i="22"/>
  <c r="AE355" i="22" s="1"/>
  <c r="AF355" i="22" s="1"/>
  <c r="AJ343" i="21"/>
  <c r="AE343" i="21" s="1"/>
  <c r="AF343" i="21" s="1"/>
  <c r="AJ249" i="12"/>
  <c r="AE249" i="12" s="1"/>
  <c r="AF249" i="12" s="1"/>
  <c r="F127" i="12"/>
  <c r="AK250" i="12"/>
  <c r="AD249" i="12"/>
  <c r="AC249" i="12"/>
  <c r="AK235" i="2"/>
  <c r="AD234" i="2"/>
  <c r="E125" i="2" s="1"/>
  <c r="AC234" i="2"/>
  <c r="D125" i="2" s="1"/>
  <c r="AI462" i="19"/>
  <c r="AK253" i="19"/>
  <c r="AD354" i="12"/>
  <c r="AK355" i="12"/>
  <c r="AC354" i="12"/>
  <c r="AJ566" i="19"/>
  <c r="AE566" i="19" s="1"/>
  <c r="AF566" i="19" s="1"/>
  <c r="AK348" i="21"/>
  <c r="AK673" i="22"/>
  <c r="AC672" i="22"/>
  <c r="AD672" i="22"/>
  <c r="F140" i="22"/>
  <c r="AJ565" i="22"/>
  <c r="AE565" i="22" s="1"/>
  <c r="AF565" i="22" s="1"/>
  <c r="AK360" i="19"/>
  <c r="AJ251" i="19"/>
  <c r="AE251" i="19" s="1"/>
  <c r="AF251" i="19" s="1"/>
  <c r="AK364" i="14"/>
  <c r="AK239" i="21"/>
  <c r="AC238" i="21"/>
  <c r="D124" i="21" s="1"/>
  <c r="AD238" i="21"/>
  <c r="E124" i="21" s="1"/>
  <c r="F139" i="22"/>
  <c r="F126" i="12"/>
  <c r="AI348" i="21"/>
  <c r="AI579" i="19"/>
  <c r="AL255" i="22"/>
  <c r="AI356" i="12"/>
  <c r="AI240" i="21"/>
  <c r="AI251" i="12"/>
  <c r="AI225" i="20"/>
  <c r="AI365" i="14"/>
  <c r="AL255" i="2"/>
  <c r="AI357" i="22"/>
  <c r="AI671" i="22"/>
  <c r="AJ252" i="22"/>
  <c r="AE252" i="22" s="1"/>
  <c r="AA252" i="12" l="1"/>
  <c r="AB251" i="12"/>
  <c r="AJ236" i="2"/>
  <c r="AC252" i="19"/>
  <c r="AF252" i="22"/>
  <c r="AE671" i="22"/>
  <c r="AF671" i="22" s="1"/>
  <c r="AJ672" i="22"/>
  <c r="AJ462" i="19"/>
  <c r="AE461" i="19"/>
  <c r="AF461" i="19" s="1"/>
  <c r="AE356" i="19"/>
  <c r="AF356" i="19" s="1"/>
  <c r="AJ357" i="19"/>
  <c r="AJ252" i="14"/>
  <c r="AE251" i="14"/>
  <c r="AF251" i="14" s="1"/>
  <c r="C130" i="12"/>
  <c r="B131" i="12"/>
  <c r="AA357" i="12"/>
  <c r="AB356" i="12"/>
  <c r="AA569" i="22"/>
  <c r="AB568" i="22"/>
  <c r="AB361" i="22"/>
  <c r="AA362" i="22"/>
  <c r="AA464" i="22"/>
  <c r="AB463" i="22"/>
  <c r="AC463" i="22" s="1"/>
  <c r="D141" i="22"/>
  <c r="E141" i="22"/>
  <c r="AK567" i="22"/>
  <c r="AD566" i="22"/>
  <c r="AC566" i="22"/>
  <c r="C143" i="22"/>
  <c r="B144" i="22"/>
  <c r="AD347" i="21"/>
  <c r="C123" i="20"/>
  <c r="B124" i="20"/>
  <c r="AA358" i="19"/>
  <c r="AB357" i="19"/>
  <c r="AD356" i="19"/>
  <c r="E143" i="19" s="1"/>
  <c r="AC356" i="19"/>
  <c r="D143" i="19" s="1"/>
  <c r="AB253" i="19"/>
  <c r="AC253" i="19" s="1"/>
  <c r="AA254" i="19"/>
  <c r="AA675" i="19"/>
  <c r="AD674" i="19"/>
  <c r="AB464" i="19"/>
  <c r="AA465" i="19"/>
  <c r="AA569" i="19"/>
  <c r="AB568" i="19"/>
  <c r="AE672" i="19"/>
  <c r="AB673" i="19"/>
  <c r="AC673" i="19"/>
  <c r="AD567" i="19"/>
  <c r="AC567" i="19"/>
  <c r="F142" i="19"/>
  <c r="AK570" i="19"/>
  <c r="AB243" i="21"/>
  <c r="AA244" i="21"/>
  <c r="C127" i="21"/>
  <c r="B128" i="21"/>
  <c r="AB253" i="22"/>
  <c r="AA254" i="22"/>
  <c r="AB676" i="22"/>
  <c r="AA677" i="22"/>
  <c r="AB348" i="21"/>
  <c r="AD348" i="21" s="1"/>
  <c r="AA349" i="21"/>
  <c r="AA228" i="20"/>
  <c r="AB227" i="20"/>
  <c r="B147" i="19"/>
  <c r="C146" i="19"/>
  <c r="AD361" i="14"/>
  <c r="E143" i="14" s="1"/>
  <c r="AC361" i="14"/>
  <c r="D143" i="14" s="1"/>
  <c r="AA363" i="14"/>
  <c r="AB362" i="14"/>
  <c r="B144" i="14"/>
  <c r="C143" i="14"/>
  <c r="AA255" i="14"/>
  <c r="AB254" i="14"/>
  <c r="AA469" i="14"/>
  <c r="AB468" i="14"/>
  <c r="AC468" i="14" s="1"/>
  <c r="E128" i="12"/>
  <c r="B131" i="2"/>
  <c r="C130" i="2"/>
  <c r="AA238" i="2"/>
  <c r="AB237" i="2"/>
  <c r="AD239" i="21"/>
  <c r="E125" i="21" s="1"/>
  <c r="AC239" i="21"/>
  <c r="D125" i="21" s="1"/>
  <c r="AK240" i="21"/>
  <c r="AK365" i="14"/>
  <c r="AJ252" i="19"/>
  <c r="AE252" i="19" s="1"/>
  <c r="AF252" i="19" s="1"/>
  <c r="AK361" i="19"/>
  <c r="AJ567" i="19"/>
  <c r="AE567" i="19" s="1"/>
  <c r="AF567" i="19" s="1"/>
  <c r="AD355" i="12"/>
  <c r="AK356" i="12"/>
  <c r="AC355" i="12"/>
  <c r="AK254" i="19"/>
  <c r="AK464" i="19"/>
  <c r="AC463" i="19"/>
  <c r="AD463" i="19"/>
  <c r="AK252" i="22"/>
  <c r="AC251" i="22"/>
  <c r="D142" i="22" s="1"/>
  <c r="AD251" i="22"/>
  <c r="AC360" i="22"/>
  <c r="AD360" i="22"/>
  <c r="AK361" i="22"/>
  <c r="AI255" i="14"/>
  <c r="AD224" i="20"/>
  <c r="E120" i="20" s="1"/>
  <c r="AC224" i="20"/>
  <c r="D120" i="20" s="1"/>
  <c r="AK225" i="20"/>
  <c r="F123" i="21"/>
  <c r="AC348" i="21"/>
  <c r="AK349" i="21"/>
  <c r="AK236" i="2"/>
  <c r="AD235" i="2"/>
  <c r="E126" i="2" s="1"/>
  <c r="AC235" i="2"/>
  <c r="D126" i="2" s="1"/>
  <c r="AJ566" i="22"/>
  <c r="AE566" i="22" s="1"/>
  <c r="AF566" i="22" s="1"/>
  <c r="AK674" i="22"/>
  <c r="AC673" i="22"/>
  <c r="AD673" i="22"/>
  <c r="AI463" i="19"/>
  <c r="AD250" i="12"/>
  <c r="AK251" i="12"/>
  <c r="AC250" i="12"/>
  <c r="AJ250" i="12"/>
  <c r="AE250" i="12" s="1"/>
  <c r="AF250" i="12" s="1"/>
  <c r="AJ344" i="21"/>
  <c r="AE344" i="21" s="1"/>
  <c r="AF344" i="21" s="1"/>
  <c r="AJ356" i="22"/>
  <c r="AE356" i="22" s="1"/>
  <c r="AF356" i="22" s="1"/>
  <c r="AJ239" i="21"/>
  <c r="AE239" i="21" s="1"/>
  <c r="AF239" i="21" s="1"/>
  <c r="AI235" i="2"/>
  <c r="AE235" i="2" s="1"/>
  <c r="AF235" i="2" s="1"/>
  <c r="F125" i="2"/>
  <c r="AJ224" i="20"/>
  <c r="AE224" i="20" s="1"/>
  <c r="AF224" i="20" s="1"/>
  <c r="F119" i="20"/>
  <c r="AJ355" i="12"/>
  <c r="AE355" i="12" s="1"/>
  <c r="AF355" i="12" s="1"/>
  <c r="AJ361" i="14"/>
  <c r="AE361" i="14" s="1"/>
  <c r="AF361" i="14" s="1"/>
  <c r="F142" i="14"/>
  <c r="AD253" i="14"/>
  <c r="AC253" i="14"/>
  <c r="AK254" i="14"/>
  <c r="D128" i="12"/>
  <c r="AI366" i="14"/>
  <c r="AI226" i="20"/>
  <c r="AI252" i="12"/>
  <c r="AL256" i="22"/>
  <c r="AI349" i="21"/>
  <c r="AJ253" i="22"/>
  <c r="AI672" i="22"/>
  <c r="AI358" i="22"/>
  <c r="AL256" i="2"/>
  <c r="AI241" i="21"/>
  <c r="AI357" i="12"/>
  <c r="AI580" i="19"/>
  <c r="AJ237" i="2" l="1"/>
  <c r="AE253" i="22"/>
  <c r="AB252" i="12"/>
  <c r="AA253" i="12"/>
  <c r="AE672" i="22"/>
  <c r="AF672" i="22" s="1"/>
  <c r="AJ673" i="22"/>
  <c r="AE357" i="19"/>
  <c r="AF357" i="19" s="1"/>
  <c r="AJ358" i="19"/>
  <c r="AJ463" i="19"/>
  <c r="AE462" i="19"/>
  <c r="AF462" i="19" s="1"/>
  <c r="AJ253" i="14"/>
  <c r="AE252" i="14"/>
  <c r="AF252" i="14" s="1"/>
  <c r="F143" i="14" s="1"/>
  <c r="F124" i="21"/>
  <c r="E142" i="22"/>
  <c r="C131" i="12"/>
  <c r="B132" i="12"/>
  <c r="F141" i="22"/>
  <c r="AA358" i="12"/>
  <c r="AB357" i="12"/>
  <c r="AA570" i="22"/>
  <c r="AB569" i="22"/>
  <c r="AA465" i="22"/>
  <c r="AB464" i="22"/>
  <c r="AC464" i="22" s="1"/>
  <c r="AB362" i="22"/>
  <c r="AA363" i="22"/>
  <c r="C144" i="22"/>
  <c r="B145" i="22"/>
  <c r="AC567" i="22"/>
  <c r="AK568" i="22"/>
  <c r="AD567" i="22"/>
  <c r="B125" i="20"/>
  <c r="C124" i="20"/>
  <c r="AD253" i="19"/>
  <c r="AA359" i="19"/>
  <c r="AB358" i="19"/>
  <c r="AD357" i="19"/>
  <c r="E144" i="19" s="1"/>
  <c r="AC357" i="19"/>
  <c r="D144" i="19" s="1"/>
  <c r="AA255" i="19"/>
  <c r="AB254" i="19"/>
  <c r="AC254" i="19" s="1"/>
  <c r="AA570" i="19"/>
  <c r="AB569" i="19"/>
  <c r="AD675" i="19"/>
  <c r="AA676" i="19"/>
  <c r="AD568" i="19"/>
  <c r="AC568" i="19"/>
  <c r="AA466" i="19"/>
  <c r="AB465" i="19"/>
  <c r="AC674" i="19"/>
  <c r="AB674" i="19"/>
  <c r="AE673" i="19"/>
  <c r="AK571" i="19"/>
  <c r="B129" i="21"/>
  <c r="C128" i="21"/>
  <c r="AA245" i="21"/>
  <c r="AB244" i="21"/>
  <c r="AA678" i="22"/>
  <c r="AB677" i="22"/>
  <c r="AA255" i="22"/>
  <c r="AB254" i="22"/>
  <c r="AB349" i="21"/>
  <c r="AD349" i="21" s="1"/>
  <c r="AA350" i="21"/>
  <c r="AB228" i="20"/>
  <c r="AA229" i="20"/>
  <c r="B148" i="19"/>
  <c r="C147" i="19"/>
  <c r="F143" i="19"/>
  <c r="AA364" i="14"/>
  <c r="AB363" i="14"/>
  <c r="AD362" i="14"/>
  <c r="AC362" i="14"/>
  <c r="D144" i="14" s="1"/>
  <c r="E144" i="14"/>
  <c r="B145" i="14"/>
  <c r="C144" i="14"/>
  <c r="AA470" i="14"/>
  <c r="AB469" i="14"/>
  <c r="AC469" i="14" s="1"/>
  <c r="AA256" i="14"/>
  <c r="AB255" i="14"/>
  <c r="D129" i="12"/>
  <c r="E129" i="12"/>
  <c r="AB238" i="2"/>
  <c r="AA239" i="2"/>
  <c r="C131" i="2"/>
  <c r="B132" i="2"/>
  <c r="AD254" i="14"/>
  <c r="AK255" i="14"/>
  <c r="AC254" i="14"/>
  <c r="AJ362" i="14"/>
  <c r="AE362" i="14" s="1"/>
  <c r="AF362" i="14" s="1"/>
  <c r="AJ356" i="12"/>
  <c r="AE356" i="12" s="1"/>
  <c r="AF356" i="12" s="1"/>
  <c r="AJ225" i="20"/>
  <c r="AE225" i="20" s="1"/>
  <c r="AF225" i="20" s="1"/>
  <c r="F120" i="20"/>
  <c r="AI236" i="2"/>
  <c r="AE236" i="2" s="1"/>
  <c r="AF236" i="2" s="1"/>
  <c r="F126" i="2"/>
  <c r="AJ240" i="21"/>
  <c r="AE240" i="21" s="1"/>
  <c r="AF240" i="21" s="1"/>
  <c r="AJ357" i="22"/>
  <c r="AE357" i="22" s="1"/>
  <c r="AF357" i="22" s="1"/>
  <c r="AJ345" i="21"/>
  <c r="AE345" i="21" s="1"/>
  <c r="AF345" i="21" s="1"/>
  <c r="AJ251" i="12"/>
  <c r="AE251" i="12" s="1"/>
  <c r="AF251" i="12" s="1"/>
  <c r="AD251" i="12"/>
  <c r="AC251" i="12"/>
  <c r="AK252" i="12"/>
  <c r="AI464" i="19"/>
  <c r="AK675" i="22"/>
  <c r="AD674" i="22"/>
  <c r="AC674" i="22"/>
  <c r="AJ567" i="22"/>
  <c r="AE567" i="22" s="1"/>
  <c r="AF567" i="22" s="1"/>
  <c r="AK237" i="2"/>
  <c r="AD236" i="2"/>
  <c r="E127" i="2" s="1"/>
  <c r="AC236" i="2"/>
  <c r="D127" i="2" s="1"/>
  <c r="AD361" i="22"/>
  <c r="AK362" i="22"/>
  <c r="AC361" i="22"/>
  <c r="AK255" i="19"/>
  <c r="AK357" i="12"/>
  <c r="AC356" i="12"/>
  <c r="AD356" i="12"/>
  <c r="AK362" i="19"/>
  <c r="AJ253" i="19"/>
  <c r="AE253" i="19" s="1"/>
  <c r="AF253" i="19" s="1"/>
  <c r="AK366" i="14"/>
  <c r="AC240" i="21"/>
  <c r="D126" i="21" s="1"/>
  <c r="AD240" i="21"/>
  <c r="E126" i="21" s="1"/>
  <c r="AK241" i="21"/>
  <c r="AC349" i="21"/>
  <c r="AK350" i="21"/>
  <c r="AD225" i="20"/>
  <c r="E121" i="20" s="1"/>
  <c r="AK226" i="20"/>
  <c r="AC225" i="20"/>
  <c r="D121" i="20" s="1"/>
  <c r="AI256" i="14"/>
  <c r="AK253" i="22"/>
  <c r="AC252" i="22"/>
  <c r="D143" i="22" s="1"/>
  <c r="AD252" i="22"/>
  <c r="AC464" i="19"/>
  <c r="AD464" i="19"/>
  <c r="AK465" i="19"/>
  <c r="AJ568" i="19"/>
  <c r="AE568" i="19" s="1"/>
  <c r="AF568" i="19" s="1"/>
  <c r="F128" i="12"/>
  <c r="AI581" i="19"/>
  <c r="AI358" i="12"/>
  <c r="AI242" i="21"/>
  <c r="AJ254" i="22"/>
  <c r="AE254" i="22" s="1"/>
  <c r="AI350" i="21"/>
  <c r="AL257" i="22"/>
  <c r="AI367" i="14"/>
  <c r="AL257" i="2"/>
  <c r="AI359" i="22"/>
  <c r="AI673" i="22"/>
  <c r="AI253" i="12"/>
  <c r="AI227" i="20"/>
  <c r="AB253" i="12" l="1"/>
  <c r="AA254" i="12"/>
  <c r="AF253" i="22"/>
  <c r="AJ238" i="2"/>
  <c r="AE673" i="22"/>
  <c r="AF673" i="22" s="1"/>
  <c r="AJ674" i="22"/>
  <c r="AJ464" i="19"/>
  <c r="AE463" i="19"/>
  <c r="AF463" i="19" s="1"/>
  <c r="AE358" i="19"/>
  <c r="AF358" i="19" s="1"/>
  <c r="AJ359" i="19"/>
  <c r="AJ254" i="14"/>
  <c r="AE253" i="14"/>
  <c r="AF253" i="14" s="1"/>
  <c r="C132" i="12"/>
  <c r="B133" i="12"/>
  <c r="AA359" i="12"/>
  <c r="AB358" i="12"/>
  <c r="AA571" i="22"/>
  <c r="AB570" i="22"/>
  <c r="AA466" i="22"/>
  <c r="AB465" i="22"/>
  <c r="AC465" i="22" s="1"/>
  <c r="AB363" i="22"/>
  <c r="AA364" i="22"/>
  <c r="F142" i="22"/>
  <c r="E143" i="22"/>
  <c r="AK569" i="22"/>
  <c r="AD568" i="22"/>
  <c r="AC568" i="22"/>
  <c r="C145" i="22"/>
  <c r="B146" i="22"/>
  <c r="B126" i="20"/>
  <c r="C125" i="20"/>
  <c r="AD254" i="19"/>
  <c r="AB359" i="19"/>
  <c r="AA360" i="19"/>
  <c r="AD358" i="19"/>
  <c r="E145" i="19" s="1"/>
  <c r="AC358" i="19"/>
  <c r="D145" i="19" s="1"/>
  <c r="AB255" i="19"/>
  <c r="AD255" i="19" s="1"/>
  <c r="AA256" i="19"/>
  <c r="AA467" i="19"/>
  <c r="AB466" i="19"/>
  <c r="AB675" i="19"/>
  <c r="AC675" i="19"/>
  <c r="AB570" i="19"/>
  <c r="AA571" i="19"/>
  <c r="AD676" i="19"/>
  <c r="AA677" i="19"/>
  <c r="AD569" i="19"/>
  <c r="AC569" i="19"/>
  <c r="AE674" i="19"/>
  <c r="AK572" i="19"/>
  <c r="AA246" i="21"/>
  <c r="AB245" i="21"/>
  <c r="C129" i="21"/>
  <c r="B130" i="21"/>
  <c r="AB255" i="22"/>
  <c r="AA256" i="22"/>
  <c r="AA679" i="22"/>
  <c r="AB678" i="22"/>
  <c r="AB350" i="21"/>
  <c r="AD350" i="21" s="1"/>
  <c r="AA351" i="21"/>
  <c r="AA230" i="20"/>
  <c r="AB229" i="20"/>
  <c r="B149" i="19"/>
  <c r="C148" i="19"/>
  <c r="AC363" i="14"/>
  <c r="D145" i="14" s="1"/>
  <c r="AD363" i="14"/>
  <c r="E145" i="14" s="1"/>
  <c r="AA365" i="14"/>
  <c r="AB364" i="14"/>
  <c r="B146" i="14"/>
  <c r="C145" i="14"/>
  <c r="AA257" i="14"/>
  <c r="AB256" i="14"/>
  <c r="AA471" i="14"/>
  <c r="AB470" i="14"/>
  <c r="AC470" i="14" s="1"/>
  <c r="F129" i="12"/>
  <c r="C132" i="2"/>
  <c r="B133" i="2"/>
  <c r="AB239" i="2"/>
  <c r="AA240" i="2"/>
  <c r="AC226" i="20"/>
  <c r="D122" i="20" s="1"/>
  <c r="AD226" i="20"/>
  <c r="E122" i="20" s="1"/>
  <c r="AK227" i="20"/>
  <c r="AJ569" i="19"/>
  <c r="AE569" i="19" s="1"/>
  <c r="AF569" i="19" s="1"/>
  <c r="AK358" i="12"/>
  <c r="AD357" i="12"/>
  <c r="AC357" i="12"/>
  <c r="AK238" i="2"/>
  <c r="AD237" i="2"/>
  <c r="E128" i="2" s="1"/>
  <c r="AC237" i="2"/>
  <c r="D128" i="2" s="1"/>
  <c r="AI465" i="19"/>
  <c r="AC252" i="12"/>
  <c r="AK253" i="12"/>
  <c r="AD252" i="12"/>
  <c r="AJ252" i="12"/>
  <c r="AE252" i="12" s="1"/>
  <c r="AF252" i="12" s="1"/>
  <c r="AJ346" i="21"/>
  <c r="AE346" i="21" s="1"/>
  <c r="AF346" i="21" s="1"/>
  <c r="AJ358" i="22"/>
  <c r="AE358" i="22" s="1"/>
  <c r="AF358" i="22" s="1"/>
  <c r="AJ241" i="21"/>
  <c r="AE241" i="21" s="1"/>
  <c r="AF241" i="21" s="1"/>
  <c r="AI237" i="2"/>
  <c r="AE237" i="2" s="1"/>
  <c r="AF237" i="2" s="1"/>
  <c r="F127" i="2"/>
  <c r="AJ226" i="20"/>
  <c r="AE226" i="20" s="1"/>
  <c r="AF226" i="20" s="1"/>
  <c r="F121" i="20"/>
  <c r="AJ357" i="12"/>
  <c r="AE357" i="12" s="1"/>
  <c r="AF357" i="12" s="1"/>
  <c r="AJ363" i="14"/>
  <c r="AE363" i="14" s="1"/>
  <c r="AF363" i="14" s="1"/>
  <c r="F144" i="14"/>
  <c r="F144" i="19"/>
  <c r="E130" i="12"/>
  <c r="AC465" i="19"/>
  <c r="AD465" i="19"/>
  <c r="AK466" i="19"/>
  <c r="AK254" i="22"/>
  <c r="AF254" i="22" s="1"/>
  <c r="AC253" i="22"/>
  <c r="D144" i="22" s="1"/>
  <c r="AD253" i="22"/>
  <c r="AI257" i="14"/>
  <c r="AK351" i="21"/>
  <c r="AC241" i="21"/>
  <c r="D127" i="21" s="1"/>
  <c r="AD241" i="21"/>
  <c r="E127" i="21" s="1"/>
  <c r="AK242" i="21"/>
  <c r="AK367" i="14"/>
  <c r="AJ254" i="19"/>
  <c r="AE254" i="19" s="1"/>
  <c r="AF254" i="19" s="1"/>
  <c r="AK363" i="19"/>
  <c r="AK256" i="19"/>
  <c r="AC255" i="19"/>
  <c r="AC362" i="22"/>
  <c r="AD362" i="22"/>
  <c r="AK363" i="22"/>
  <c r="AJ568" i="22"/>
  <c r="AE568" i="22" s="1"/>
  <c r="AF568" i="22" s="1"/>
  <c r="AC675" i="22"/>
  <c r="AK676" i="22"/>
  <c r="AD675" i="22"/>
  <c r="AK256" i="14"/>
  <c r="AC255" i="14"/>
  <c r="AD255" i="14"/>
  <c r="D130" i="12"/>
  <c r="F125" i="21"/>
  <c r="AL258" i="2"/>
  <c r="AL258" i="22"/>
  <c r="AI582" i="19"/>
  <c r="AI228" i="20"/>
  <c r="AI254" i="12"/>
  <c r="AI674" i="22"/>
  <c r="AI360" i="22"/>
  <c r="AI368" i="14"/>
  <c r="AI351" i="21"/>
  <c r="AJ255" i="22"/>
  <c r="AI243" i="21"/>
  <c r="AI359" i="12"/>
  <c r="AJ239" i="2" l="1"/>
  <c r="AE255" i="22"/>
  <c r="AA255" i="12"/>
  <c r="AB254" i="12"/>
  <c r="AE674" i="22"/>
  <c r="AF674" i="22" s="1"/>
  <c r="AJ675" i="22"/>
  <c r="AE359" i="19"/>
  <c r="AF359" i="19" s="1"/>
  <c r="AJ360" i="19"/>
  <c r="AJ465" i="19"/>
  <c r="AE464" i="19"/>
  <c r="AF464" i="19" s="1"/>
  <c r="AJ255" i="14"/>
  <c r="AE254" i="14"/>
  <c r="AF254" i="14" s="1"/>
  <c r="AC350" i="21"/>
  <c r="C133" i="12"/>
  <c r="B134" i="12"/>
  <c r="F126" i="21"/>
  <c r="AA360" i="12"/>
  <c r="AB359" i="12"/>
  <c r="AB571" i="22"/>
  <c r="AA572" i="22"/>
  <c r="AB466" i="22"/>
  <c r="AC466" i="22" s="1"/>
  <c r="AA467" i="22"/>
  <c r="AA365" i="22"/>
  <c r="AB364" i="22"/>
  <c r="E144" i="22"/>
  <c r="B147" i="22"/>
  <c r="C146" i="22"/>
  <c r="AK570" i="22"/>
  <c r="AD569" i="22"/>
  <c r="AC569" i="22"/>
  <c r="C126" i="20"/>
  <c r="B127" i="20"/>
  <c r="F145" i="19"/>
  <c r="AC359" i="19"/>
  <c r="D146" i="19" s="1"/>
  <c r="AD359" i="19"/>
  <c r="E146" i="19" s="1"/>
  <c r="AA361" i="19"/>
  <c r="AB360" i="19"/>
  <c r="AE675" i="19"/>
  <c r="AB256" i="19"/>
  <c r="AD256" i="19" s="1"/>
  <c r="AA257" i="19"/>
  <c r="AB676" i="19"/>
  <c r="AC676" i="19"/>
  <c r="AD570" i="19"/>
  <c r="AC570" i="19"/>
  <c r="AB467" i="19"/>
  <c r="AA468" i="19"/>
  <c r="AA678" i="19"/>
  <c r="AD677" i="19"/>
  <c r="AA572" i="19"/>
  <c r="AB571" i="19"/>
  <c r="AK573" i="19"/>
  <c r="AB246" i="21"/>
  <c r="AA247" i="21"/>
  <c r="B131" i="21"/>
  <c r="C130" i="21"/>
  <c r="AB679" i="22"/>
  <c r="AA680" i="22"/>
  <c r="AA257" i="22"/>
  <c r="AB256" i="22"/>
  <c r="AB351" i="21"/>
  <c r="AC351" i="21" s="1"/>
  <c r="AA352" i="21"/>
  <c r="AB230" i="20"/>
  <c r="AA231" i="20"/>
  <c r="C149" i="19"/>
  <c r="B150" i="19"/>
  <c r="AD364" i="14"/>
  <c r="E146" i="14" s="1"/>
  <c r="AC364" i="14"/>
  <c r="D146" i="14" s="1"/>
  <c r="AB365" i="14"/>
  <c r="AA366" i="14"/>
  <c r="B147" i="14"/>
  <c r="C146" i="14"/>
  <c r="AA472" i="14"/>
  <c r="AB471" i="14"/>
  <c r="AC471" i="14" s="1"/>
  <c r="AB257" i="14"/>
  <c r="AA258" i="14"/>
  <c r="E131" i="12"/>
  <c r="AB240" i="2"/>
  <c r="AA241" i="2"/>
  <c r="B134" i="2"/>
  <c r="C133" i="2"/>
  <c r="AD363" i="22"/>
  <c r="AC363" i="22"/>
  <c r="AK364" i="22"/>
  <c r="AK364" i="19"/>
  <c r="AK243" i="21"/>
  <c r="AD242" i="21"/>
  <c r="E128" i="21" s="1"/>
  <c r="AC242" i="21"/>
  <c r="D128" i="21" s="1"/>
  <c r="AI258" i="14"/>
  <c r="AK255" i="22"/>
  <c r="AD254" i="22"/>
  <c r="AC254" i="22"/>
  <c r="D145" i="22" s="1"/>
  <c r="AJ364" i="14"/>
  <c r="AE364" i="14" s="1"/>
  <c r="AF364" i="14" s="1"/>
  <c r="F145" i="14"/>
  <c r="AJ358" i="12"/>
  <c r="AE358" i="12" s="1"/>
  <c r="AF358" i="12" s="1"/>
  <c r="AJ227" i="20"/>
  <c r="AE227" i="20" s="1"/>
  <c r="AF227" i="20" s="1"/>
  <c r="F122" i="20"/>
  <c r="AI238" i="2"/>
  <c r="AE238" i="2" s="1"/>
  <c r="AF238" i="2" s="1"/>
  <c r="F128" i="2"/>
  <c r="AJ242" i="21"/>
  <c r="AE242" i="21" s="1"/>
  <c r="AF242" i="21" s="1"/>
  <c r="AJ359" i="22"/>
  <c r="AE359" i="22" s="1"/>
  <c r="AF359" i="22" s="1"/>
  <c r="AJ347" i="21"/>
  <c r="AE347" i="21" s="1"/>
  <c r="AF347" i="21" s="1"/>
  <c r="AJ253" i="12"/>
  <c r="AE253" i="12" s="1"/>
  <c r="AF253" i="12" s="1"/>
  <c r="AD253" i="12"/>
  <c r="AC253" i="12"/>
  <c r="AK254" i="12"/>
  <c r="AK359" i="12"/>
  <c r="AD358" i="12"/>
  <c r="AC358" i="12"/>
  <c r="AD227" i="20"/>
  <c r="E123" i="20" s="1"/>
  <c r="AK228" i="20"/>
  <c r="AC227" i="20"/>
  <c r="D123" i="20" s="1"/>
  <c r="AK257" i="14"/>
  <c r="AD256" i="14"/>
  <c r="AC256" i="14"/>
  <c r="AK677" i="22"/>
  <c r="AD676" i="22"/>
  <c r="AC676" i="22"/>
  <c r="AJ569" i="22"/>
  <c r="AE569" i="22" s="1"/>
  <c r="AF569" i="22" s="1"/>
  <c r="AK257" i="19"/>
  <c r="AJ255" i="19"/>
  <c r="AE255" i="19" s="1"/>
  <c r="AF255" i="19" s="1"/>
  <c r="AK368" i="14"/>
  <c r="AK352" i="21"/>
  <c r="AK467" i="19"/>
  <c r="AD466" i="19"/>
  <c r="AC466" i="19"/>
  <c r="AI466" i="19"/>
  <c r="AK239" i="2"/>
  <c r="AD238" i="2"/>
  <c r="E129" i="2" s="1"/>
  <c r="AC238" i="2"/>
  <c r="D129" i="2" s="1"/>
  <c r="AJ570" i="19"/>
  <c r="AE570" i="19" s="1"/>
  <c r="AF570" i="19" s="1"/>
  <c r="F143" i="22"/>
  <c r="F130" i="12"/>
  <c r="D131" i="12"/>
  <c r="AI360" i="12"/>
  <c r="AI244" i="21"/>
  <c r="AJ256" i="22"/>
  <c r="AI369" i="14"/>
  <c r="AI255" i="12"/>
  <c r="AI229" i="20"/>
  <c r="AI583" i="19"/>
  <c r="AL259" i="22"/>
  <c r="AL259" i="2"/>
  <c r="AI352" i="21"/>
  <c r="AI361" i="22"/>
  <c r="AI675" i="22"/>
  <c r="AD351" i="21" l="1"/>
  <c r="AA256" i="12"/>
  <c r="AB255" i="12"/>
  <c r="AE256" i="22"/>
  <c r="AF255" i="22"/>
  <c r="AJ240" i="2"/>
  <c r="AE675" i="22"/>
  <c r="AF675" i="22" s="1"/>
  <c r="AJ676" i="22"/>
  <c r="AJ466" i="19"/>
  <c r="AE465" i="19"/>
  <c r="AF465" i="19" s="1"/>
  <c r="AE360" i="19"/>
  <c r="AF360" i="19" s="1"/>
  <c r="AJ361" i="19"/>
  <c r="AJ256" i="14"/>
  <c r="AE255" i="14"/>
  <c r="AF255" i="14" s="1"/>
  <c r="C134" i="12"/>
  <c r="B135" i="12"/>
  <c r="AC256" i="19"/>
  <c r="AA361" i="12"/>
  <c r="AB360" i="12"/>
  <c r="AA573" i="22"/>
  <c r="AB572" i="22"/>
  <c r="AB365" i="22"/>
  <c r="AA366" i="22"/>
  <c r="AA468" i="22"/>
  <c r="AB467" i="22"/>
  <c r="AC467" i="22" s="1"/>
  <c r="E145" i="22"/>
  <c r="AD570" i="22"/>
  <c r="AK571" i="22"/>
  <c r="AC570" i="22"/>
  <c r="C147" i="22"/>
  <c r="B148" i="22"/>
  <c r="C127" i="20"/>
  <c r="B128" i="20"/>
  <c r="AC360" i="19"/>
  <c r="D147" i="19" s="1"/>
  <c r="AD360" i="19"/>
  <c r="E147" i="19" s="1"/>
  <c r="AA362" i="19"/>
  <c r="AB361" i="19"/>
  <c r="AB257" i="19"/>
  <c r="AD257" i="19" s="1"/>
  <c r="AA258" i="19"/>
  <c r="AB572" i="19"/>
  <c r="AA573" i="19"/>
  <c r="AA679" i="19"/>
  <c r="AD678" i="19"/>
  <c r="AE676" i="19"/>
  <c r="AD571" i="19"/>
  <c r="AC571" i="19"/>
  <c r="AC677" i="19"/>
  <c r="AB677" i="19"/>
  <c r="AA469" i="19"/>
  <c r="AB468" i="19"/>
  <c r="AK574" i="19"/>
  <c r="C131" i="21"/>
  <c r="B132" i="21"/>
  <c r="AB247" i="21"/>
  <c r="AA248" i="21"/>
  <c r="AB257" i="22"/>
  <c r="AA258" i="22"/>
  <c r="AA681" i="22"/>
  <c r="AB680" i="22"/>
  <c r="F144" i="22"/>
  <c r="AA353" i="21"/>
  <c r="AB352" i="21"/>
  <c r="AC352" i="21" s="1"/>
  <c r="AA232" i="20"/>
  <c r="AB231" i="20"/>
  <c r="C150" i="19"/>
  <c r="B151" i="19"/>
  <c r="AC365" i="14"/>
  <c r="AD365" i="14"/>
  <c r="E147" i="14" s="1"/>
  <c r="D147" i="14"/>
  <c r="AB366" i="14"/>
  <c r="AA367" i="14"/>
  <c r="B148" i="14"/>
  <c r="C147" i="14"/>
  <c r="AB472" i="14"/>
  <c r="AC472" i="14" s="1"/>
  <c r="AA473" i="14"/>
  <c r="AB258" i="14"/>
  <c r="AA259" i="14"/>
  <c r="F131" i="12"/>
  <c r="C134" i="2"/>
  <c r="B135" i="2"/>
  <c r="AA242" i="2"/>
  <c r="AB241" i="2"/>
  <c r="AK369" i="14"/>
  <c r="AK258" i="19"/>
  <c r="AC257" i="19"/>
  <c r="AJ571" i="19"/>
  <c r="AE571" i="19" s="1"/>
  <c r="AF571" i="19" s="1"/>
  <c r="AK240" i="2"/>
  <c r="AD239" i="2"/>
  <c r="E130" i="2" s="1"/>
  <c r="AC239" i="2"/>
  <c r="D130" i="2" s="1"/>
  <c r="AI467" i="19"/>
  <c r="AD467" i="19"/>
  <c r="AK468" i="19"/>
  <c r="AC467" i="19"/>
  <c r="AK353" i="21"/>
  <c r="AJ256" i="19"/>
  <c r="AE256" i="19" s="1"/>
  <c r="AF256" i="19" s="1"/>
  <c r="AJ570" i="22"/>
  <c r="AE570" i="22" s="1"/>
  <c r="AF570" i="22" s="1"/>
  <c r="AC677" i="22"/>
  <c r="AD677" i="22"/>
  <c r="AK678" i="22"/>
  <c r="AD257" i="14"/>
  <c r="AK258" i="14"/>
  <c r="AC257" i="14"/>
  <c r="AD254" i="12"/>
  <c r="AK255" i="12"/>
  <c r="AC254" i="12"/>
  <c r="AJ254" i="12"/>
  <c r="AE254" i="12" s="1"/>
  <c r="AF254" i="12" s="1"/>
  <c r="AJ348" i="21"/>
  <c r="AE348" i="21" s="1"/>
  <c r="AF348" i="21" s="1"/>
  <c r="AJ360" i="22"/>
  <c r="AE360" i="22" s="1"/>
  <c r="AF360" i="22" s="1"/>
  <c r="AJ243" i="21"/>
  <c r="AE243" i="21" s="1"/>
  <c r="AF243" i="21" s="1"/>
  <c r="AI239" i="2"/>
  <c r="AE239" i="2" s="1"/>
  <c r="AF239" i="2" s="1"/>
  <c r="F129" i="2"/>
  <c r="AJ228" i="20"/>
  <c r="AE228" i="20" s="1"/>
  <c r="AF228" i="20" s="1"/>
  <c r="F123" i="20"/>
  <c r="AJ359" i="12"/>
  <c r="AE359" i="12" s="1"/>
  <c r="AF359" i="12" s="1"/>
  <c r="AJ365" i="14"/>
  <c r="AE365" i="14" s="1"/>
  <c r="AF365" i="14" s="1"/>
  <c r="F146" i="14"/>
  <c r="AK244" i="21"/>
  <c r="AD243" i="21"/>
  <c r="E129" i="21" s="1"/>
  <c r="AC243" i="21"/>
  <c r="D129" i="21" s="1"/>
  <c r="AD364" i="22"/>
  <c r="AK365" i="22"/>
  <c r="AC364" i="22"/>
  <c r="E132" i="12"/>
  <c r="AC228" i="20"/>
  <c r="D124" i="20" s="1"/>
  <c r="AD228" i="20"/>
  <c r="E124" i="20" s="1"/>
  <c r="AK229" i="20"/>
  <c r="AD359" i="12"/>
  <c r="AK360" i="12"/>
  <c r="AC359" i="12"/>
  <c r="AK256" i="22"/>
  <c r="AC255" i="22"/>
  <c r="D146" i="22" s="1"/>
  <c r="AD255" i="22"/>
  <c r="AI259" i="14"/>
  <c r="AK365" i="19"/>
  <c r="F146" i="19"/>
  <c r="D132" i="12"/>
  <c r="F127" i="21"/>
  <c r="AI353" i="21"/>
  <c r="AL260" i="22"/>
  <c r="AI370" i="14"/>
  <c r="AI245" i="21"/>
  <c r="AI361" i="12"/>
  <c r="AI676" i="22"/>
  <c r="AI362" i="22"/>
  <c r="AL260" i="2"/>
  <c r="AI584" i="19"/>
  <c r="AI230" i="20"/>
  <c r="AI256" i="12"/>
  <c r="AJ257" i="22"/>
  <c r="AE257" i="22" s="1"/>
  <c r="AF256" i="22" l="1"/>
  <c r="AA257" i="12"/>
  <c r="AB256" i="12"/>
  <c r="AJ241" i="2"/>
  <c r="AE676" i="22"/>
  <c r="AF676" i="22" s="1"/>
  <c r="AJ677" i="22"/>
  <c r="AE361" i="19"/>
  <c r="AF361" i="19" s="1"/>
  <c r="AJ362" i="19"/>
  <c r="AJ467" i="19"/>
  <c r="AE466" i="19"/>
  <c r="AF466" i="19" s="1"/>
  <c r="AJ257" i="14"/>
  <c r="AE256" i="14"/>
  <c r="AF256" i="14" s="1"/>
  <c r="B136" i="12"/>
  <c r="C135" i="12"/>
  <c r="F145" i="22"/>
  <c r="AB361" i="12"/>
  <c r="AA362" i="12"/>
  <c r="AA574" i="22"/>
  <c r="AB573" i="22"/>
  <c r="AA469" i="22"/>
  <c r="AB468" i="22"/>
  <c r="AC468" i="22" s="1"/>
  <c r="AA367" i="22"/>
  <c r="AB366" i="22"/>
  <c r="E146" i="22"/>
  <c r="B149" i="22"/>
  <c r="C148" i="22"/>
  <c r="AK572" i="22"/>
  <c r="AC571" i="22"/>
  <c r="AD571" i="22"/>
  <c r="F128" i="21"/>
  <c r="C128" i="20"/>
  <c r="B129" i="20"/>
  <c r="F147" i="19"/>
  <c r="AD361" i="19"/>
  <c r="E148" i="19" s="1"/>
  <c r="AC361" i="19"/>
  <c r="D148" i="19" s="1"/>
  <c r="AA363" i="19"/>
  <c r="AB362" i="19"/>
  <c r="AA259" i="19"/>
  <c r="AB258" i="19"/>
  <c r="AC258" i="19" s="1"/>
  <c r="AD679" i="19"/>
  <c r="AA680" i="19"/>
  <c r="AD572" i="19"/>
  <c r="AC572" i="19"/>
  <c r="AE677" i="19"/>
  <c r="AB469" i="19"/>
  <c r="AA470" i="19"/>
  <c r="AB678" i="19"/>
  <c r="AC678" i="19"/>
  <c r="AA574" i="19"/>
  <c r="AB573" i="19"/>
  <c r="AK575" i="19"/>
  <c r="AA249" i="21"/>
  <c r="AB248" i="21"/>
  <c r="B133" i="21"/>
  <c r="C132" i="21"/>
  <c r="AD352" i="21"/>
  <c r="AA682" i="22"/>
  <c r="AB681" i="22"/>
  <c r="AA259" i="22"/>
  <c r="AB258" i="22"/>
  <c r="AA354" i="21"/>
  <c r="AB353" i="21"/>
  <c r="AD353" i="21" s="1"/>
  <c r="AA233" i="20"/>
  <c r="AB232" i="20"/>
  <c r="C151" i="19"/>
  <c r="B152" i="19"/>
  <c r="AD366" i="14"/>
  <c r="E148" i="14" s="1"/>
  <c r="AC366" i="14"/>
  <c r="D148" i="14" s="1"/>
  <c r="AA368" i="14"/>
  <c r="AB367" i="14"/>
  <c r="B149" i="14"/>
  <c r="C148" i="14"/>
  <c r="AB259" i="14"/>
  <c r="AA260" i="14"/>
  <c r="AB473" i="14"/>
  <c r="AC473" i="14" s="1"/>
  <c r="AA474" i="14"/>
  <c r="AB242" i="2"/>
  <c r="AA243" i="2"/>
  <c r="B136" i="2"/>
  <c r="C135" i="2"/>
  <c r="AK257" i="22"/>
  <c r="AF257" i="22" s="1"/>
  <c r="AD256" i="22"/>
  <c r="AC256" i="22"/>
  <c r="D147" i="22" s="1"/>
  <c r="AK361" i="12"/>
  <c r="AD360" i="12"/>
  <c r="AC360" i="12"/>
  <c r="AD229" i="20"/>
  <c r="E125" i="20" s="1"/>
  <c r="AC229" i="20"/>
  <c r="D125" i="20" s="1"/>
  <c r="AK230" i="20"/>
  <c r="AC258" i="14"/>
  <c r="AD258" i="14"/>
  <c r="AK259" i="14"/>
  <c r="AJ571" i="22"/>
  <c r="AE571" i="22" s="1"/>
  <c r="AF571" i="22" s="1"/>
  <c r="AJ257" i="19"/>
  <c r="AE257" i="19" s="1"/>
  <c r="AF257" i="19" s="1"/>
  <c r="AK354" i="21"/>
  <c r="AI468" i="19"/>
  <c r="AK241" i="2"/>
  <c r="AD240" i="2"/>
  <c r="E131" i="2" s="1"/>
  <c r="AC240" i="2"/>
  <c r="D131" i="2" s="1"/>
  <c r="AJ572" i="19"/>
  <c r="AE572" i="19" s="1"/>
  <c r="AF572" i="19" s="1"/>
  <c r="AK370" i="14"/>
  <c r="F132" i="12"/>
  <c r="D133" i="12"/>
  <c r="E133" i="12"/>
  <c r="AK366" i="19"/>
  <c r="AI260" i="14"/>
  <c r="AC365" i="22"/>
  <c r="AK366" i="22"/>
  <c r="AD365" i="22"/>
  <c r="AC244" i="21"/>
  <c r="D130" i="21" s="1"/>
  <c r="AK245" i="21"/>
  <c r="AD244" i="21"/>
  <c r="E130" i="21" s="1"/>
  <c r="AJ366" i="14"/>
  <c r="AE366" i="14" s="1"/>
  <c r="AF366" i="14" s="1"/>
  <c r="F147" i="14"/>
  <c r="AJ360" i="12"/>
  <c r="AE360" i="12" s="1"/>
  <c r="AF360" i="12" s="1"/>
  <c r="AJ229" i="20"/>
  <c r="AE229" i="20" s="1"/>
  <c r="AF229" i="20" s="1"/>
  <c r="F124" i="20"/>
  <c r="AI240" i="2"/>
  <c r="AE240" i="2" s="1"/>
  <c r="AF240" i="2" s="1"/>
  <c r="F130" i="2"/>
  <c r="AJ244" i="21"/>
  <c r="AE244" i="21" s="1"/>
  <c r="AF244" i="21" s="1"/>
  <c r="AJ361" i="22"/>
  <c r="AE361" i="22" s="1"/>
  <c r="AF361" i="22" s="1"/>
  <c r="AJ349" i="21"/>
  <c r="AE349" i="21" s="1"/>
  <c r="AF349" i="21" s="1"/>
  <c r="AJ255" i="12"/>
  <c r="AE255" i="12" s="1"/>
  <c r="AF255" i="12" s="1"/>
  <c r="AD255" i="12"/>
  <c r="AC255" i="12"/>
  <c r="AK256" i="12"/>
  <c r="AK679" i="22"/>
  <c r="AC678" i="22"/>
  <c r="AD678" i="22"/>
  <c r="AD468" i="19"/>
  <c r="AC468" i="19"/>
  <c r="AK469" i="19"/>
  <c r="AK259" i="19"/>
  <c r="AD258" i="19"/>
  <c r="AI257" i="12"/>
  <c r="AI231" i="20"/>
  <c r="AI362" i="12"/>
  <c r="AI246" i="21"/>
  <c r="AI371" i="14"/>
  <c r="AL261" i="22"/>
  <c r="AI354" i="21"/>
  <c r="AJ258" i="22"/>
  <c r="AE258" i="22" s="1"/>
  <c r="AI585" i="19"/>
  <c r="AL261" i="2"/>
  <c r="AI363" i="22"/>
  <c r="AI677" i="22"/>
  <c r="AJ242" i="2" l="1"/>
  <c r="AB257" i="12"/>
  <c r="AA258" i="12"/>
  <c r="AE677" i="22"/>
  <c r="AF677" i="22" s="1"/>
  <c r="AJ678" i="22"/>
  <c r="AJ468" i="19"/>
  <c r="AE467" i="19"/>
  <c r="AF467" i="19" s="1"/>
  <c r="AE362" i="19"/>
  <c r="AF362" i="19" s="1"/>
  <c r="AJ363" i="19"/>
  <c r="AJ258" i="14"/>
  <c r="AE257" i="14"/>
  <c r="AF257" i="14" s="1"/>
  <c r="F133" i="12"/>
  <c r="B137" i="12"/>
  <c r="C136" i="12"/>
  <c r="AA363" i="12"/>
  <c r="AB362" i="12"/>
  <c r="AA575" i="22"/>
  <c r="AB574" i="22"/>
  <c r="E147" i="22"/>
  <c r="AA368" i="22"/>
  <c r="AB367" i="22"/>
  <c r="AA470" i="22"/>
  <c r="AB469" i="22"/>
  <c r="AC469" i="22" s="1"/>
  <c r="AD572" i="22"/>
  <c r="AC572" i="22"/>
  <c r="AK573" i="22"/>
  <c r="C149" i="22"/>
  <c r="B150" i="22"/>
  <c r="C129" i="20"/>
  <c r="B130" i="20"/>
  <c r="AA364" i="19"/>
  <c r="AB363" i="19"/>
  <c r="AD362" i="19"/>
  <c r="E149" i="19" s="1"/>
  <c r="AC362" i="19"/>
  <c r="D149" i="19" s="1"/>
  <c r="AE678" i="19"/>
  <c r="AB259" i="19"/>
  <c r="AD259" i="19" s="1"/>
  <c r="AA260" i="19"/>
  <c r="AC573" i="19"/>
  <c r="AD573" i="19"/>
  <c r="AA471" i="19"/>
  <c r="AB470" i="19"/>
  <c r="AC679" i="19"/>
  <c r="AB679" i="19"/>
  <c r="AB574" i="19"/>
  <c r="AA575" i="19"/>
  <c r="AA681" i="19"/>
  <c r="AD680" i="19"/>
  <c r="AK576" i="19"/>
  <c r="C133" i="21"/>
  <c r="B134" i="21"/>
  <c r="AB249" i="21"/>
  <c r="AA250" i="21"/>
  <c r="AB259" i="22"/>
  <c r="AA260" i="22"/>
  <c r="AB682" i="22"/>
  <c r="AA683" i="22"/>
  <c r="AC353" i="21"/>
  <c r="F146" i="22"/>
  <c r="AA355" i="21"/>
  <c r="AB354" i="21"/>
  <c r="AC354" i="21" s="1"/>
  <c r="AB233" i="20"/>
  <c r="AA234" i="20"/>
  <c r="C152" i="19"/>
  <c r="B153" i="19"/>
  <c r="AA369" i="14"/>
  <c r="AB368" i="14"/>
  <c r="AC367" i="14"/>
  <c r="D149" i="14" s="1"/>
  <c r="AD367" i="14"/>
  <c r="E149" i="14" s="1"/>
  <c r="C149" i="14"/>
  <c r="B150" i="14"/>
  <c r="AA475" i="14"/>
  <c r="AB474" i="14"/>
  <c r="AC474" i="14" s="1"/>
  <c r="AA261" i="14"/>
  <c r="AB260" i="14"/>
  <c r="D134" i="12"/>
  <c r="E134" i="12"/>
  <c r="B137" i="2"/>
  <c r="C136" i="2"/>
  <c r="AB243" i="2"/>
  <c r="AA244" i="2"/>
  <c r="AK260" i="19"/>
  <c r="AC259" i="19"/>
  <c r="AC366" i="22"/>
  <c r="AD366" i="22"/>
  <c r="AK367" i="22"/>
  <c r="AK367" i="19"/>
  <c r="AJ573" i="19"/>
  <c r="AE573" i="19" s="1"/>
  <c r="AF573" i="19" s="1"/>
  <c r="AK242" i="2"/>
  <c r="AD241" i="2"/>
  <c r="E132" i="2" s="1"/>
  <c r="AC241" i="2"/>
  <c r="D132" i="2" s="1"/>
  <c r="AI469" i="19"/>
  <c r="AJ572" i="22"/>
  <c r="AE572" i="22" s="1"/>
  <c r="AF572" i="22" s="1"/>
  <c r="AK260" i="14"/>
  <c r="AC259" i="14"/>
  <c r="AD259" i="14"/>
  <c r="AD230" i="20"/>
  <c r="E126" i="20" s="1"/>
  <c r="AK231" i="20"/>
  <c r="AC230" i="20"/>
  <c r="D126" i="20" s="1"/>
  <c r="AK258" i="22"/>
  <c r="AF258" i="22" s="1"/>
  <c r="AD257" i="22"/>
  <c r="AC257" i="22"/>
  <c r="F129" i="21"/>
  <c r="F148" i="19"/>
  <c r="AC469" i="19"/>
  <c r="AD469" i="19"/>
  <c r="AK470" i="19"/>
  <c r="AK680" i="22"/>
  <c r="AC679" i="22"/>
  <c r="AD679" i="22"/>
  <c r="AC256" i="12"/>
  <c r="AK257" i="12"/>
  <c r="AD256" i="12"/>
  <c r="AJ256" i="12"/>
  <c r="AE256" i="12" s="1"/>
  <c r="AF256" i="12" s="1"/>
  <c r="AJ350" i="21"/>
  <c r="AE350" i="21" s="1"/>
  <c r="AF350" i="21" s="1"/>
  <c r="AJ362" i="22"/>
  <c r="AE362" i="22" s="1"/>
  <c r="AF362" i="22" s="1"/>
  <c r="AJ245" i="21"/>
  <c r="AE245" i="21" s="1"/>
  <c r="AF245" i="21" s="1"/>
  <c r="F130" i="21"/>
  <c r="AI241" i="2"/>
  <c r="AE241" i="2" s="1"/>
  <c r="AF241" i="2" s="1"/>
  <c r="F131" i="2"/>
  <c r="AJ230" i="20"/>
  <c r="AE230" i="20" s="1"/>
  <c r="AF230" i="20" s="1"/>
  <c r="F125" i="20"/>
  <c r="AJ361" i="12"/>
  <c r="AE361" i="12" s="1"/>
  <c r="AF361" i="12" s="1"/>
  <c r="AJ367" i="14"/>
  <c r="AE367" i="14" s="1"/>
  <c r="AF367" i="14" s="1"/>
  <c r="F148" i="14"/>
  <c r="AD245" i="21"/>
  <c r="E131" i="21" s="1"/>
  <c r="AC245" i="21"/>
  <c r="D131" i="21" s="1"/>
  <c r="AK246" i="21"/>
  <c r="AI261" i="14"/>
  <c r="AK371" i="14"/>
  <c r="AK355" i="21"/>
  <c r="AJ258" i="19"/>
  <c r="AE258" i="19" s="1"/>
  <c r="AF258" i="19" s="1"/>
  <c r="AK362" i="12"/>
  <c r="AD361" i="12"/>
  <c r="AC361" i="12"/>
  <c r="AJ259" i="22"/>
  <c r="AE259" i="22" s="1"/>
  <c r="AI355" i="21"/>
  <c r="AI372" i="14"/>
  <c r="AI232" i="20"/>
  <c r="AI258" i="12"/>
  <c r="AI678" i="22"/>
  <c r="AI364" i="22"/>
  <c r="AL262" i="2"/>
  <c r="AI586" i="19"/>
  <c r="AL262" i="22"/>
  <c r="AI247" i="21"/>
  <c r="AI363" i="12"/>
  <c r="AB258" i="12" l="1"/>
  <c r="AA259" i="12"/>
  <c r="AJ243" i="2"/>
  <c r="AE678" i="22"/>
  <c r="AF678" i="22" s="1"/>
  <c r="AJ679" i="22"/>
  <c r="AE363" i="19"/>
  <c r="AF363" i="19" s="1"/>
  <c r="AJ364" i="19"/>
  <c r="AJ469" i="19"/>
  <c r="AE468" i="19"/>
  <c r="AF468" i="19" s="1"/>
  <c r="AJ259" i="14"/>
  <c r="AE258" i="14"/>
  <c r="AF258" i="14" s="1"/>
  <c r="D148" i="22"/>
  <c r="C137" i="12"/>
  <c r="B138" i="12"/>
  <c r="AD354" i="21"/>
  <c r="AB363" i="12"/>
  <c r="AA364" i="12"/>
  <c r="AA576" i="22"/>
  <c r="AB575" i="22"/>
  <c r="AA471" i="22"/>
  <c r="AB470" i="22"/>
  <c r="AC470" i="22" s="1"/>
  <c r="AA369" i="22"/>
  <c r="AB368" i="22"/>
  <c r="E148" i="22"/>
  <c r="B151" i="22"/>
  <c r="C150" i="22"/>
  <c r="AC573" i="22"/>
  <c r="AK574" i="22"/>
  <c r="AD573" i="22"/>
  <c r="F147" i="22"/>
  <c r="C130" i="20"/>
  <c r="B131" i="20"/>
  <c r="AB364" i="19"/>
  <c r="AA365" i="19"/>
  <c r="AD363" i="19"/>
  <c r="E150" i="19" s="1"/>
  <c r="AC363" i="19"/>
  <c r="D150" i="19" s="1"/>
  <c r="AA261" i="19"/>
  <c r="AB260" i="19"/>
  <c r="AC260" i="19" s="1"/>
  <c r="AE679" i="19"/>
  <c r="AD681" i="19"/>
  <c r="AA682" i="19"/>
  <c r="AD574" i="19"/>
  <c r="AC574" i="19"/>
  <c r="AB471" i="19"/>
  <c r="AA472" i="19"/>
  <c r="AB680" i="19"/>
  <c r="AC680" i="19"/>
  <c r="AA576" i="19"/>
  <c r="AB575" i="19"/>
  <c r="F149" i="19"/>
  <c r="AK577" i="19"/>
  <c r="AB250" i="21"/>
  <c r="AA251" i="21"/>
  <c r="B135" i="21"/>
  <c r="C134" i="21"/>
  <c r="AA684" i="22"/>
  <c r="AB683" i="22"/>
  <c r="AB260" i="22"/>
  <c r="AA261" i="22"/>
  <c r="AA356" i="21"/>
  <c r="AB355" i="21"/>
  <c r="AC355" i="21" s="1"/>
  <c r="AB234" i="20"/>
  <c r="AA235" i="20"/>
  <c r="B154" i="19"/>
  <c r="C153" i="19"/>
  <c r="AB369" i="14"/>
  <c r="AA370" i="14"/>
  <c r="AC368" i="14"/>
  <c r="D150" i="14" s="1"/>
  <c r="AD368" i="14"/>
  <c r="E150" i="14" s="1"/>
  <c r="C150" i="14"/>
  <c r="B151" i="14"/>
  <c r="AB261" i="14"/>
  <c r="AA262" i="14"/>
  <c r="AA476" i="14"/>
  <c r="AB475" i="14"/>
  <c r="AC475" i="14" s="1"/>
  <c r="C137" i="2"/>
  <c r="B138" i="2"/>
  <c r="AB244" i="2"/>
  <c r="AA245" i="2"/>
  <c r="AC362" i="12"/>
  <c r="AK363" i="12"/>
  <c r="AD362" i="12"/>
  <c r="AJ259" i="19"/>
  <c r="AE259" i="19" s="1"/>
  <c r="AF259" i="19" s="1"/>
  <c r="AK372" i="14"/>
  <c r="AI262" i="14"/>
  <c r="AC260" i="14"/>
  <c r="AK261" i="14"/>
  <c r="AD260" i="14"/>
  <c r="AJ573" i="22"/>
  <c r="AE573" i="22" s="1"/>
  <c r="AF573" i="22" s="1"/>
  <c r="AK243" i="2"/>
  <c r="AC242" i="2"/>
  <c r="D133" i="2" s="1"/>
  <c r="AD242" i="2"/>
  <c r="E133" i="2" s="1"/>
  <c r="AJ574" i="19"/>
  <c r="AE574" i="19" s="1"/>
  <c r="AF574" i="19" s="1"/>
  <c r="AK368" i="22"/>
  <c r="AC367" i="22"/>
  <c r="AD367" i="22"/>
  <c r="AK261" i="19"/>
  <c r="AD260" i="19"/>
  <c r="F134" i="12"/>
  <c r="E135" i="12"/>
  <c r="D135" i="12"/>
  <c r="AK356" i="21"/>
  <c r="AC246" i="21"/>
  <c r="D132" i="21" s="1"/>
  <c r="AK247" i="21"/>
  <c r="AD246" i="21"/>
  <c r="E132" i="21" s="1"/>
  <c r="AJ368" i="14"/>
  <c r="AE368" i="14" s="1"/>
  <c r="AF368" i="14" s="1"/>
  <c r="F149" i="14"/>
  <c r="AJ362" i="12"/>
  <c r="AE362" i="12" s="1"/>
  <c r="AF362" i="12" s="1"/>
  <c r="AJ231" i="20"/>
  <c r="AE231" i="20" s="1"/>
  <c r="AF231" i="20" s="1"/>
  <c r="F126" i="20"/>
  <c r="AI242" i="2"/>
  <c r="AE242" i="2" s="1"/>
  <c r="AF242" i="2" s="1"/>
  <c r="F132" i="2"/>
  <c r="AJ246" i="21"/>
  <c r="AE246" i="21" s="1"/>
  <c r="AF246" i="21" s="1"/>
  <c r="AJ363" i="22"/>
  <c r="AE363" i="22" s="1"/>
  <c r="AF363" i="22" s="1"/>
  <c r="F148" i="22"/>
  <c r="AJ351" i="21"/>
  <c r="AE351" i="21" s="1"/>
  <c r="AF351" i="21" s="1"/>
  <c r="AJ257" i="12"/>
  <c r="AE257" i="12" s="1"/>
  <c r="AF257" i="12" s="1"/>
  <c r="F135" i="12"/>
  <c r="AD257" i="12"/>
  <c r="AC257" i="12"/>
  <c r="AK258" i="12"/>
  <c r="AK681" i="22"/>
  <c r="AC680" i="22"/>
  <c r="AD680" i="22"/>
  <c r="AD470" i="19"/>
  <c r="AK471" i="19"/>
  <c r="AC470" i="19"/>
  <c r="AK259" i="22"/>
  <c r="AF259" i="22" s="1"/>
  <c r="AD258" i="22"/>
  <c r="AC258" i="22"/>
  <c r="AD231" i="20"/>
  <c r="E127" i="20" s="1"/>
  <c r="AK232" i="20"/>
  <c r="AC231" i="20"/>
  <c r="D127" i="20" s="1"/>
  <c r="AI470" i="19"/>
  <c r="AK368" i="19"/>
  <c r="AL263" i="22"/>
  <c r="AL263" i="2"/>
  <c r="AI365" i="22"/>
  <c r="AI679" i="22"/>
  <c r="AI259" i="12"/>
  <c r="AI233" i="20"/>
  <c r="AI373" i="14"/>
  <c r="AI356" i="21"/>
  <c r="AI364" i="12"/>
  <c r="AI248" i="21"/>
  <c r="AI587" i="19"/>
  <c r="AJ260" i="22"/>
  <c r="AE260" i="22" s="1"/>
  <c r="AJ244" i="2" l="1"/>
  <c r="AA260" i="12"/>
  <c r="AB259" i="12"/>
  <c r="E149" i="22"/>
  <c r="AF260" i="22"/>
  <c r="AE679" i="22"/>
  <c r="AF679" i="22" s="1"/>
  <c r="AJ680" i="22"/>
  <c r="AE469" i="19"/>
  <c r="AF469" i="19" s="1"/>
  <c r="AJ470" i="19"/>
  <c r="AE364" i="19"/>
  <c r="AF364" i="19" s="1"/>
  <c r="AJ365" i="19"/>
  <c r="AJ260" i="14"/>
  <c r="AE259" i="14"/>
  <c r="AF259" i="14" s="1"/>
  <c r="D149" i="22"/>
  <c r="B139" i="12"/>
  <c r="C138" i="12"/>
  <c r="E136" i="12"/>
  <c r="AB364" i="12"/>
  <c r="AA365" i="12"/>
  <c r="AA577" i="22"/>
  <c r="AB576" i="22"/>
  <c r="AB369" i="22"/>
  <c r="AA370" i="22"/>
  <c r="AB471" i="22"/>
  <c r="AC471" i="22" s="1"/>
  <c r="AA472" i="22"/>
  <c r="C151" i="22"/>
  <c r="B152" i="22"/>
  <c r="AC574" i="22"/>
  <c r="AK575" i="22"/>
  <c r="AD574" i="22"/>
  <c r="AD355" i="21"/>
  <c r="B132" i="20"/>
  <c r="C131" i="20"/>
  <c r="AD364" i="19"/>
  <c r="E151" i="19" s="1"/>
  <c r="AC364" i="19"/>
  <c r="D151" i="19" s="1"/>
  <c r="AA366" i="19"/>
  <c r="AB365" i="19"/>
  <c r="AA262" i="19"/>
  <c r="AB261" i="19"/>
  <c r="AB576" i="19"/>
  <c r="AA577" i="19"/>
  <c r="AC681" i="19"/>
  <c r="AB681" i="19"/>
  <c r="AE680" i="19"/>
  <c r="AC575" i="19"/>
  <c r="AD575" i="19"/>
  <c r="AA473" i="19"/>
  <c r="AB472" i="19"/>
  <c r="AD682" i="19"/>
  <c r="AA683" i="19"/>
  <c r="AK578" i="19"/>
  <c r="C135" i="21"/>
  <c r="B136" i="21"/>
  <c r="AB251" i="21"/>
  <c r="AA252" i="21"/>
  <c r="AA685" i="22"/>
  <c r="AB684" i="22"/>
  <c r="AA262" i="22"/>
  <c r="AB261" i="22"/>
  <c r="AA357" i="21"/>
  <c r="AB356" i="21"/>
  <c r="AD356" i="21" s="1"/>
  <c r="AB235" i="20"/>
  <c r="AA236" i="20"/>
  <c r="B155" i="19"/>
  <c r="C154" i="19"/>
  <c r="AC369" i="14"/>
  <c r="D151" i="14" s="1"/>
  <c r="AD369" i="14"/>
  <c r="E151" i="14" s="1"/>
  <c r="AA371" i="14"/>
  <c r="AB370" i="14"/>
  <c r="C151" i="14"/>
  <c r="B152" i="14"/>
  <c r="AB476" i="14"/>
  <c r="AC476" i="14" s="1"/>
  <c r="AA477" i="14"/>
  <c r="AB262" i="14"/>
  <c r="AA263" i="14"/>
  <c r="D136" i="12"/>
  <c r="AB245" i="2"/>
  <c r="AA246" i="2"/>
  <c r="B139" i="2"/>
  <c r="C138" i="2"/>
  <c r="AC471" i="19"/>
  <c r="AK472" i="19"/>
  <c r="AD471" i="19"/>
  <c r="AK682" i="22"/>
  <c r="AD681" i="22"/>
  <c r="AC681" i="22"/>
  <c r="AD368" i="22"/>
  <c r="AC368" i="22"/>
  <c r="AK369" i="22"/>
  <c r="AJ575" i="19"/>
  <c r="AE575" i="19" s="1"/>
  <c r="AF575" i="19" s="1"/>
  <c r="AK244" i="2"/>
  <c r="AC243" i="2"/>
  <c r="D134" i="2" s="1"/>
  <c r="AD243" i="2"/>
  <c r="E134" i="2" s="1"/>
  <c r="AJ574" i="22"/>
  <c r="AE574" i="22" s="1"/>
  <c r="AF574" i="22" s="1"/>
  <c r="AD261" i="14"/>
  <c r="AK262" i="14"/>
  <c r="AC261" i="14"/>
  <c r="AI263" i="14"/>
  <c r="F131" i="21"/>
  <c r="F150" i="19"/>
  <c r="AK369" i="19"/>
  <c r="AI471" i="19"/>
  <c r="AC232" i="20"/>
  <c r="D128" i="20" s="1"/>
  <c r="AK233" i="20"/>
  <c r="AD232" i="20"/>
  <c r="E128" i="20" s="1"/>
  <c r="AK260" i="22"/>
  <c r="AD259" i="22"/>
  <c r="AC259" i="22"/>
  <c r="AC258" i="12"/>
  <c r="AD258" i="12"/>
  <c r="AK259" i="12"/>
  <c r="AJ258" i="12"/>
  <c r="AE258" i="12" s="1"/>
  <c r="AF258" i="12" s="1"/>
  <c r="AJ352" i="21"/>
  <c r="AE352" i="21" s="1"/>
  <c r="AF352" i="21" s="1"/>
  <c r="AJ364" i="22"/>
  <c r="AE364" i="22" s="1"/>
  <c r="AF364" i="22" s="1"/>
  <c r="F149" i="22"/>
  <c r="AJ247" i="21"/>
  <c r="AE247" i="21" s="1"/>
  <c r="AF247" i="21" s="1"/>
  <c r="F132" i="21"/>
  <c r="AI243" i="2"/>
  <c r="AE243" i="2" s="1"/>
  <c r="AF243" i="2" s="1"/>
  <c r="F133" i="2"/>
  <c r="AJ232" i="20"/>
  <c r="AE232" i="20" s="1"/>
  <c r="AF232" i="20" s="1"/>
  <c r="F127" i="20"/>
  <c r="AJ363" i="12"/>
  <c r="AE363" i="12" s="1"/>
  <c r="AF363" i="12" s="1"/>
  <c r="AJ369" i="14"/>
  <c r="AE369" i="14" s="1"/>
  <c r="AF369" i="14" s="1"/>
  <c r="F150" i="14"/>
  <c r="AD247" i="21"/>
  <c r="E133" i="21" s="1"/>
  <c r="AC247" i="21"/>
  <c r="D133" i="21" s="1"/>
  <c r="AK248" i="21"/>
  <c r="AK357" i="21"/>
  <c r="AK262" i="19"/>
  <c r="AC261" i="19"/>
  <c r="AD261" i="19"/>
  <c r="AK373" i="14"/>
  <c r="AJ260" i="19"/>
  <c r="AE260" i="19" s="1"/>
  <c r="AF260" i="19" s="1"/>
  <c r="AK364" i="12"/>
  <c r="AC363" i="12"/>
  <c r="AD363" i="12"/>
  <c r="AJ261" i="22"/>
  <c r="AE261" i="22" s="1"/>
  <c r="AI249" i="21"/>
  <c r="AI365" i="12"/>
  <c r="AI374" i="14"/>
  <c r="AL264" i="22"/>
  <c r="AI588" i="19"/>
  <c r="AI357" i="21"/>
  <c r="AI234" i="20"/>
  <c r="AI260" i="12"/>
  <c r="AI680" i="22"/>
  <c r="AI366" i="22"/>
  <c r="AL264" i="2"/>
  <c r="D150" i="22" l="1"/>
  <c r="AA261" i="12"/>
  <c r="AB260" i="12"/>
  <c r="AJ245" i="2"/>
  <c r="AE680" i="22"/>
  <c r="AF680" i="22" s="1"/>
  <c r="AJ681" i="22"/>
  <c r="AE470" i="19"/>
  <c r="AF470" i="19" s="1"/>
  <c r="AJ471" i="19"/>
  <c r="AE365" i="19"/>
  <c r="AF365" i="19" s="1"/>
  <c r="AJ366" i="19"/>
  <c r="AJ261" i="14"/>
  <c r="AE260" i="14"/>
  <c r="AF260" i="14" s="1"/>
  <c r="F151" i="14" s="1"/>
  <c r="F151" i="19"/>
  <c r="C139" i="12"/>
  <c r="B140" i="12"/>
  <c r="AA366" i="12"/>
  <c r="AB365" i="12"/>
  <c r="AA578" i="22"/>
  <c r="AB577" i="22"/>
  <c r="AB472" i="22"/>
  <c r="AC472" i="22" s="1"/>
  <c r="AA473" i="22"/>
  <c r="AB370" i="22"/>
  <c r="AA371" i="22"/>
  <c r="E150" i="22"/>
  <c r="AD575" i="22"/>
  <c r="AC575" i="22"/>
  <c r="AK576" i="22"/>
  <c r="B153" i="22"/>
  <c r="C152" i="22"/>
  <c r="AC356" i="21"/>
  <c r="B133" i="20"/>
  <c r="C132" i="20"/>
  <c r="AB366" i="19"/>
  <c r="AA367" i="19"/>
  <c r="AC365" i="19"/>
  <c r="D152" i="19" s="1"/>
  <c r="AD365" i="19"/>
  <c r="E152" i="19" s="1"/>
  <c r="AB262" i="19"/>
  <c r="AA263" i="19"/>
  <c r="AE681" i="19"/>
  <c r="AD683" i="19"/>
  <c r="AA684" i="19"/>
  <c r="AC576" i="19"/>
  <c r="AD576" i="19"/>
  <c r="AC682" i="19"/>
  <c r="AB682" i="19"/>
  <c r="AB473" i="19"/>
  <c r="AA474" i="19"/>
  <c r="AA578" i="19"/>
  <c r="AB577" i="19"/>
  <c r="AK579" i="19"/>
  <c r="AB252" i="21"/>
  <c r="AA253" i="21"/>
  <c r="B137" i="21"/>
  <c r="C136" i="21"/>
  <c r="AB262" i="22"/>
  <c r="AA263" i="22"/>
  <c r="AB685" i="22"/>
  <c r="AA686" i="22"/>
  <c r="AB357" i="21"/>
  <c r="AD357" i="21" s="1"/>
  <c r="AA358" i="21"/>
  <c r="AA237" i="20"/>
  <c r="AB236" i="20"/>
  <c r="B156" i="19"/>
  <c r="C155" i="19"/>
  <c r="AA372" i="14"/>
  <c r="AB371" i="14"/>
  <c r="AC370" i="14"/>
  <c r="D152" i="14" s="1"/>
  <c r="AD370" i="14"/>
  <c r="E152" i="14" s="1"/>
  <c r="B153" i="14"/>
  <c r="C152" i="14"/>
  <c r="AA264" i="14"/>
  <c r="AB263" i="14"/>
  <c r="AB477" i="14"/>
  <c r="AC477" i="14" s="1"/>
  <c r="AA478" i="14"/>
  <c r="B140" i="2"/>
  <c r="C139" i="2"/>
  <c r="AA247" i="2"/>
  <c r="AB246" i="2"/>
  <c r="AJ261" i="19"/>
  <c r="AE261" i="19" s="1"/>
  <c r="AF261" i="19" s="1"/>
  <c r="AK374" i="14"/>
  <c r="AK358" i="21"/>
  <c r="AK260" i="12"/>
  <c r="AC259" i="12"/>
  <c r="AD259" i="12"/>
  <c r="AJ575" i="22"/>
  <c r="AE575" i="22" s="1"/>
  <c r="AF575" i="22" s="1"/>
  <c r="AK245" i="2"/>
  <c r="AC244" i="2"/>
  <c r="D135" i="2" s="1"/>
  <c r="AD244" i="2"/>
  <c r="E135" i="2" s="1"/>
  <c r="AJ576" i="19"/>
  <c r="AE576" i="19" s="1"/>
  <c r="AF576" i="19" s="1"/>
  <c r="AK683" i="22"/>
  <c r="AC682" i="22"/>
  <c r="AD682" i="22"/>
  <c r="AD472" i="19"/>
  <c r="AC472" i="19"/>
  <c r="AK473" i="19"/>
  <c r="F136" i="12"/>
  <c r="D137" i="12"/>
  <c r="AK365" i="12"/>
  <c r="AC364" i="12"/>
  <c r="AD364" i="12"/>
  <c r="AK263" i="19"/>
  <c r="AC262" i="19"/>
  <c r="AD262" i="19"/>
  <c r="AC248" i="21"/>
  <c r="D134" i="21" s="1"/>
  <c r="AK249" i="21"/>
  <c r="AD248" i="21"/>
  <c r="E134" i="21" s="1"/>
  <c r="AJ370" i="14"/>
  <c r="AE370" i="14" s="1"/>
  <c r="AF370" i="14" s="1"/>
  <c r="AJ364" i="12"/>
  <c r="AE364" i="12" s="1"/>
  <c r="AF364" i="12" s="1"/>
  <c r="AJ233" i="20"/>
  <c r="AE233" i="20" s="1"/>
  <c r="AF233" i="20" s="1"/>
  <c r="F128" i="20"/>
  <c r="AI244" i="2"/>
  <c r="AE244" i="2" s="1"/>
  <c r="AF244" i="2" s="1"/>
  <c r="F134" i="2"/>
  <c r="AJ248" i="21"/>
  <c r="AE248" i="21" s="1"/>
  <c r="AF248" i="21" s="1"/>
  <c r="AJ365" i="22"/>
  <c r="AE365" i="22" s="1"/>
  <c r="AF365" i="22" s="1"/>
  <c r="AJ353" i="21"/>
  <c r="AE353" i="21" s="1"/>
  <c r="AF353" i="21" s="1"/>
  <c r="AJ259" i="12"/>
  <c r="AE259" i="12" s="1"/>
  <c r="AF259" i="12" s="1"/>
  <c r="AK261" i="22"/>
  <c r="AF261" i="22" s="1"/>
  <c r="AC260" i="22"/>
  <c r="D151" i="22" s="1"/>
  <c r="AD260" i="22"/>
  <c r="AC233" i="20"/>
  <c r="D129" i="20" s="1"/>
  <c r="AK234" i="20"/>
  <c r="AD233" i="20"/>
  <c r="E129" i="20" s="1"/>
  <c r="AI472" i="19"/>
  <c r="AK370" i="19"/>
  <c r="AI264" i="14"/>
  <c r="AK263" i="14"/>
  <c r="AD262" i="14"/>
  <c r="AC262" i="14"/>
  <c r="AK370" i="22"/>
  <c r="AD369" i="22"/>
  <c r="AC369" i="22"/>
  <c r="E137" i="12"/>
  <c r="AI358" i="21"/>
  <c r="AI589" i="19"/>
  <c r="AL265" i="22"/>
  <c r="AI375" i="14"/>
  <c r="AI366" i="12"/>
  <c r="AI250" i="21"/>
  <c r="AL265" i="2"/>
  <c r="AI367" i="22"/>
  <c r="AI681" i="22"/>
  <c r="AI261" i="12"/>
  <c r="AI235" i="20"/>
  <c r="AJ262" i="22"/>
  <c r="AE262" i="22" l="1"/>
  <c r="AB261" i="12"/>
  <c r="AA262" i="12"/>
  <c r="AJ246" i="2"/>
  <c r="AE681" i="22"/>
  <c r="AF681" i="22" s="1"/>
  <c r="AJ682" i="22"/>
  <c r="AE366" i="19"/>
  <c r="AF366" i="19" s="1"/>
  <c r="AJ367" i="19"/>
  <c r="AE471" i="19"/>
  <c r="AF471" i="19" s="1"/>
  <c r="AJ472" i="19"/>
  <c r="AJ262" i="14"/>
  <c r="AE261" i="14"/>
  <c r="AF261" i="14" s="1"/>
  <c r="B141" i="12"/>
  <c r="C140" i="12"/>
  <c r="E151" i="22"/>
  <c r="F137" i="12"/>
  <c r="AA367" i="12"/>
  <c r="AB366" i="12"/>
  <c r="AB578" i="22"/>
  <c r="AA579" i="22"/>
  <c r="AA372" i="22"/>
  <c r="AB371" i="22"/>
  <c r="AA474" i="22"/>
  <c r="AB473" i="22"/>
  <c r="AC473" i="22" s="1"/>
  <c r="AK577" i="22"/>
  <c r="AD576" i="22"/>
  <c r="AC576" i="22"/>
  <c r="B154" i="22"/>
  <c r="C153" i="22"/>
  <c r="AC357" i="21"/>
  <c r="B134" i="20"/>
  <c r="C133" i="20"/>
  <c r="AD366" i="19"/>
  <c r="E153" i="19" s="1"/>
  <c r="AC366" i="19"/>
  <c r="D153" i="19" s="1"/>
  <c r="AA368" i="19"/>
  <c r="AB367" i="19"/>
  <c r="AE682" i="19"/>
  <c r="AB263" i="19"/>
  <c r="AD263" i="19" s="1"/>
  <c r="AA264" i="19"/>
  <c r="AA579" i="19"/>
  <c r="AB578" i="19"/>
  <c r="AB683" i="19"/>
  <c r="AC683" i="19"/>
  <c r="AC577" i="19"/>
  <c r="AD577" i="19"/>
  <c r="AB474" i="19"/>
  <c r="AA475" i="19"/>
  <c r="AA685" i="19"/>
  <c r="AD684" i="19"/>
  <c r="AK580" i="19"/>
  <c r="B138" i="21"/>
  <c r="C137" i="21"/>
  <c r="AB253" i="21"/>
  <c r="AA254" i="21"/>
  <c r="AB686" i="22"/>
  <c r="AA687" i="22"/>
  <c r="AB263" i="22"/>
  <c r="AA264" i="22"/>
  <c r="F150" i="22"/>
  <c r="AB358" i="21"/>
  <c r="AA359" i="21"/>
  <c r="AB237" i="20"/>
  <c r="AA238" i="20"/>
  <c r="B157" i="19"/>
  <c r="C156" i="19"/>
  <c r="AA373" i="14"/>
  <c r="AB372" i="14"/>
  <c r="AC371" i="14"/>
  <c r="D153" i="14" s="1"/>
  <c r="AD371" i="14"/>
  <c r="E153" i="14" s="1"/>
  <c r="C153" i="14"/>
  <c r="B154" i="14"/>
  <c r="AB264" i="14"/>
  <c r="AA265" i="14"/>
  <c r="AA479" i="14"/>
  <c r="AB478" i="14"/>
  <c r="AC478" i="14" s="1"/>
  <c r="AB247" i="2"/>
  <c r="AA248" i="2"/>
  <c r="B141" i="2"/>
  <c r="C140" i="2"/>
  <c r="AK371" i="19"/>
  <c r="AK235" i="20"/>
  <c r="AC234" i="20"/>
  <c r="D130" i="20" s="1"/>
  <c r="AD234" i="20"/>
  <c r="E130" i="20" s="1"/>
  <c r="AK262" i="22"/>
  <c r="AC261" i="22"/>
  <c r="AD261" i="22"/>
  <c r="AJ260" i="12"/>
  <c r="AE260" i="12" s="1"/>
  <c r="AF260" i="12" s="1"/>
  <c r="AJ354" i="21"/>
  <c r="AE354" i="21" s="1"/>
  <c r="AF354" i="21" s="1"/>
  <c r="AJ366" i="22"/>
  <c r="AE366" i="22" s="1"/>
  <c r="AF366" i="22" s="1"/>
  <c r="AJ249" i="21"/>
  <c r="AE249" i="21" s="1"/>
  <c r="AF249" i="21" s="1"/>
  <c r="F134" i="21"/>
  <c r="AI245" i="2"/>
  <c r="AE245" i="2" s="1"/>
  <c r="AF245" i="2" s="1"/>
  <c r="F135" i="2"/>
  <c r="AJ234" i="20"/>
  <c r="AE234" i="20" s="1"/>
  <c r="AF234" i="20" s="1"/>
  <c r="F129" i="20"/>
  <c r="AJ365" i="12"/>
  <c r="AE365" i="12" s="1"/>
  <c r="AF365" i="12" s="1"/>
  <c r="AJ371" i="14"/>
  <c r="AE371" i="14" s="1"/>
  <c r="AF371" i="14" s="1"/>
  <c r="F152" i="14"/>
  <c r="AK250" i="21"/>
  <c r="AD249" i="21"/>
  <c r="E135" i="21" s="1"/>
  <c r="AC249" i="21"/>
  <c r="D135" i="21" s="1"/>
  <c r="AK264" i="19"/>
  <c r="AC263" i="19"/>
  <c r="AD260" i="12"/>
  <c r="AK261" i="12"/>
  <c r="AC260" i="12"/>
  <c r="AK375" i="14"/>
  <c r="E138" i="12"/>
  <c r="F152" i="19"/>
  <c r="AD370" i="22"/>
  <c r="AC370" i="22"/>
  <c r="AK371" i="22"/>
  <c r="AC263" i="14"/>
  <c r="AK264" i="14"/>
  <c r="AD263" i="14"/>
  <c r="AI265" i="14"/>
  <c r="AI473" i="19"/>
  <c r="AC365" i="12"/>
  <c r="AK366" i="12"/>
  <c r="AD365" i="12"/>
  <c r="AK474" i="19"/>
  <c r="AC473" i="19"/>
  <c r="AD473" i="19"/>
  <c r="AK684" i="22"/>
  <c r="AD683" i="22"/>
  <c r="AC683" i="22"/>
  <c r="AJ577" i="19"/>
  <c r="AE577" i="19" s="1"/>
  <c r="AF577" i="19" s="1"/>
  <c r="AK246" i="2"/>
  <c r="AD245" i="2"/>
  <c r="E136" i="2" s="1"/>
  <c r="AC245" i="2"/>
  <c r="D136" i="2" s="1"/>
  <c r="AJ576" i="22"/>
  <c r="AE576" i="22" s="1"/>
  <c r="AF576" i="22" s="1"/>
  <c r="AD358" i="21"/>
  <c r="AK359" i="21"/>
  <c r="AC358" i="21"/>
  <c r="AJ262" i="19"/>
  <c r="AE262" i="19" s="1"/>
  <c r="AF262" i="19" s="1"/>
  <c r="F133" i="21"/>
  <c r="D138" i="12"/>
  <c r="AJ263" i="22"/>
  <c r="AE263" i="22" s="1"/>
  <c r="AI251" i="21"/>
  <c r="AL266" i="22"/>
  <c r="AI359" i="21"/>
  <c r="AI236" i="20"/>
  <c r="AI262" i="12"/>
  <c r="AI682" i="22"/>
  <c r="AI368" i="22"/>
  <c r="AL266" i="2"/>
  <c r="AI367" i="12"/>
  <c r="AI376" i="14"/>
  <c r="AI590" i="19"/>
  <c r="AJ247" i="2" l="1"/>
  <c r="AB262" i="12"/>
  <c r="AA263" i="12"/>
  <c r="AF262" i="22"/>
  <c r="AE682" i="22"/>
  <c r="AF682" i="22" s="1"/>
  <c r="AJ683" i="22"/>
  <c r="AE367" i="19"/>
  <c r="AF367" i="19" s="1"/>
  <c r="AJ368" i="19"/>
  <c r="AE472" i="19"/>
  <c r="AF472" i="19" s="1"/>
  <c r="AJ473" i="19"/>
  <c r="AJ263" i="14"/>
  <c r="AE262" i="14"/>
  <c r="AF262" i="14" s="1"/>
  <c r="B142" i="12"/>
  <c r="C141" i="12"/>
  <c r="E152" i="22"/>
  <c r="AA368" i="12"/>
  <c r="AB367" i="12"/>
  <c r="AA580" i="22"/>
  <c r="AB579" i="22"/>
  <c r="AA475" i="22"/>
  <c r="AB474" i="22"/>
  <c r="AC474" i="22" s="1"/>
  <c r="AA373" i="22"/>
  <c r="AB372" i="22"/>
  <c r="D152" i="22"/>
  <c r="AC577" i="22"/>
  <c r="AK578" i="22"/>
  <c r="AD577" i="22"/>
  <c r="B155" i="22"/>
  <c r="C154" i="22"/>
  <c r="B135" i="20"/>
  <c r="C134" i="20"/>
  <c r="AC367" i="19"/>
  <c r="D154" i="19" s="1"/>
  <c r="AD367" i="19"/>
  <c r="E154" i="19" s="1"/>
  <c r="AB368" i="19"/>
  <c r="AA369" i="19"/>
  <c r="AB264" i="19"/>
  <c r="AA265" i="19"/>
  <c r="AD685" i="19"/>
  <c r="AA686" i="19"/>
  <c r="AB579" i="19"/>
  <c r="AA580" i="19"/>
  <c r="AE683" i="19"/>
  <c r="AB684" i="19"/>
  <c r="AC684" i="19"/>
  <c r="AB475" i="19"/>
  <c r="AA476" i="19"/>
  <c r="AD578" i="19"/>
  <c r="AC578" i="19"/>
  <c r="AK581" i="19"/>
  <c r="C138" i="21"/>
  <c r="B139" i="21"/>
  <c r="AA255" i="21"/>
  <c r="AB254" i="21"/>
  <c r="AB264" i="22"/>
  <c r="AA265" i="22"/>
  <c r="AB687" i="22"/>
  <c r="AA688" i="22"/>
  <c r="AB359" i="21"/>
  <c r="AD359" i="21" s="1"/>
  <c r="AA360" i="21"/>
  <c r="AB238" i="20"/>
  <c r="AA239" i="20"/>
  <c r="B158" i="19"/>
  <c r="C157" i="19"/>
  <c r="F153" i="19"/>
  <c r="AB373" i="14"/>
  <c r="AA374" i="14"/>
  <c r="AC372" i="14"/>
  <c r="D154" i="14" s="1"/>
  <c r="AD372" i="14"/>
  <c r="E154" i="14" s="1"/>
  <c r="B155" i="14"/>
  <c r="C154" i="14"/>
  <c r="AA480" i="14"/>
  <c r="AB479" i="14"/>
  <c r="AC479" i="14" s="1"/>
  <c r="AB265" i="14"/>
  <c r="AA266" i="14"/>
  <c r="C141" i="2"/>
  <c r="B142" i="2"/>
  <c r="AA249" i="2"/>
  <c r="AB248" i="2"/>
  <c r="AK360" i="21"/>
  <c r="AJ577" i="22"/>
  <c r="AE577" i="22" s="1"/>
  <c r="AF577" i="22" s="1"/>
  <c r="AK685" i="22"/>
  <c r="AC684" i="22"/>
  <c r="AD684" i="22"/>
  <c r="AD474" i="19"/>
  <c r="AK475" i="19"/>
  <c r="AC474" i="19"/>
  <c r="AD366" i="12"/>
  <c r="AC366" i="12"/>
  <c r="AK367" i="12"/>
  <c r="AK265" i="14"/>
  <c r="AD264" i="14"/>
  <c r="AC264" i="14"/>
  <c r="AC371" i="22"/>
  <c r="AK372" i="22"/>
  <c r="AD371" i="22"/>
  <c r="AK376" i="14"/>
  <c r="AD261" i="12"/>
  <c r="AK262" i="12"/>
  <c r="AC261" i="12"/>
  <c r="AK265" i="19"/>
  <c r="AC264" i="19"/>
  <c r="AD264" i="19"/>
  <c r="AK263" i="22"/>
  <c r="AF263" i="22" s="1"/>
  <c r="AC262" i="22"/>
  <c r="D153" i="22" s="1"/>
  <c r="AD262" i="22"/>
  <c r="AK372" i="19"/>
  <c r="F151" i="22"/>
  <c r="F138" i="12"/>
  <c r="AJ263" i="19"/>
  <c r="AE263" i="19" s="1"/>
  <c r="AF263" i="19" s="1"/>
  <c r="AK247" i="2"/>
  <c r="AD246" i="2"/>
  <c r="E137" i="2" s="1"/>
  <c r="AC246" i="2"/>
  <c r="D137" i="2" s="1"/>
  <c r="AJ578" i="19"/>
  <c r="AE578" i="19" s="1"/>
  <c r="AF578" i="19" s="1"/>
  <c r="AI474" i="19"/>
  <c r="AI266" i="14"/>
  <c r="AD250" i="21"/>
  <c r="E136" i="21" s="1"/>
  <c r="AC250" i="21"/>
  <c r="D136" i="21" s="1"/>
  <c r="AK251" i="21"/>
  <c r="AJ372" i="14"/>
  <c r="AE372" i="14" s="1"/>
  <c r="AF372" i="14" s="1"/>
  <c r="F153" i="14"/>
  <c r="AJ366" i="12"/>
  <c r="AE366" i="12" s="1"/>
  <c r="AF366" i="12" s="1"/>
  <c r="AJ235" i="20"/>
  <c r="AE235" i="20" s="1"/>
  <c r="AF235" i="20" s="1"/>
  <c r="F130" i="20"/>
  <c r="AI246" i="2"/>
  <c r="AE246" i="2" s="1"/>
  <c r="AF246" i="2" s="1"/>
  <c r="F136" i="2"/>
  <c r="AJ250" i="21"/>
  <c r="AE250" i="21" s="1"/>
  <c r="AF250" i="21" s="1"/>
  <c r="AJ367" i="22"/>
  <c r="AE367" i="22" s="1"/>
  <c r="AF367" i="22" s="1"/>
  <c r="F152" i="22"/>
  <c r="AJ355" i="21"/>
  <c r="AE355" i="21" s="1"/>
  <c r="AF355" i="21" s="1"/>
  <c r="AJ261" i="12"/>
  <c r="AE261" i="12" s="1"/>
  <c r="AF261" i="12" s="1"/>
  <c r="F139" i="12"/>
  <c r="AC235" i="20"/>
  <c r="D131" i="20" s="1"/>
  <c r="AD235" i="20"/>
  <c r="E131" i="20" s="1"/>
  <c r="AK236" i="20"/>
  <c r="D139" i="12"/>
  <c r="E139" i="12"/>
  <c r="AI237" i="20"/>
  <c r="AL267" i="22"/>
  <c r="AI591" i="19"/>
  <c r="AI377" i="14"/>
  <c r="AI368" i="12"/>
  <c r="AL267" i="2"/>
  <c r="AI369" i="22"/>
  <c r="AI683" i="22"/>
  <c r="AI263" i="12"/>
  <c r="AI360" i="21"/>
  <c r="AI252" i="21"/>
  <c r="AJ264" i="22"/>
  <c r="AE264" i="22" s="1"/>
  <c r="E140" i="12" l="1"/>
  <c r="AB263" i="12"/>
  <c r="AA264" i="12"/>
  <c r="AJ248" i="2"/>
  <c r="AE683" i="22"/>
  <c r="AF683" i="22" s="1"/>
  <c r="AJ684" i="22"/>
  <c r="AE473" i="19"/>
  <c r="AF473" i="19" s="1"/>
  <c r="AJ474" i="19"/>
  <c r="AE368" i="19"/>
  <c r="AF368" i="19" s="1"/>
  <c r="AJ369" i="19"/>
  <c r="AJ264" i="14"/>
  <c r="AE263" i="14"/>
  <c r="AF263" i="14" s="1"/>
  <c r="F154" i="14" s="1"/>
  <c r="B143" i="12"/>
  <c r="C142" i="12"/>
  <c r="AA369" i="12"/>
  <c r="AB368" i="12"/>
  <c r="AB580" i="22"/>
  <c r="AA581" i="22"/>
  <c r="AA374" i="22"/>
  <c r="AB373" i="22"/>
  <c r="AB475" i="22"/>
  <c r="AC475" i="22" s="1"/>
  <c r="AA476" i="22"/>
  <c r="E153" i="22"/>
  <c r="B156" i="22"/>
  <c r="C155" i="22"/>
  <c r="AD578" i="22"/>
  <c r="AK579" i="22"/>
  <c r="AC578" i="22"/>
  <c r="C135" i="20"/>
  <c r="B136" i="20"/>
  <c r="AA370" i="19"/>
  <c r="AB369" i="19"/>
  <c r="AC368" i="19"/>
  <c r="D155" i="19" s="1"/>
  <c r="AD368" i="19"/>
  <c r="E155" i="19" s="1"/>
  <c r="AA266" i="19"/>
  <c r="AB265" i="19"/>
  <c r="AC265" i="19" s="1"/>
  <c r="AC579" i="19"/>
  <c r="AD579" i="19"/>
  <c r="AC685" i="19"/>
  <c r="AB685" i="19"/>
  <c r="AE684" i="19"/>
  <c r="AB476" i="19"/>
  <c r="AA477" i="19"/>
  <c r="AA581" i="19"/>
  <c r="AB580" i="19"/>
  <c r="AD686" i="19"/>
  <c r="AA687" i="19"/>
  <c r="AK582" i="19"/>
  <c r="AB255" i="21"/>
  <c r="AA256" i="21"/>
  <c r="B140" i="21"/>
  <c r="C139" i="21"/>
  <c r="AA689" i="22"/>
  <c r="AB688" i="22"/>
  <c r="AA266" i="22"/>
  <c r="AB265" i="22"/>
  <c r="AC359" i="21"/>
  <c r="AA361" i="21"/>
  <c r="AB360" i="21"/>
  <c r="AD360" i="21" s="1"/>
  <c r="AA240" i="20"/>
  <c r="AB239" i="20"/>
  <c r="B159" i="19"/>
  <c r="C158" i="19"/>
  <c r="F154" i="19"/>
  <c r="AC373" i="14"/>
  <c r="D155" i="14" s="1"/>
  <c r="AD373" i="14"/>
  <c r="E155" i="14" s="1"/>
  <c r="AB374" i="14"/>
  <c r="AA375" i="14"/>
  <c r="C155" i="14"/>
  <c r="B156" i="14"/>
  <c r="AB480" i="14"/>
  <c r="AC480" i="14" s="1"/>
  <c r="AA481" i="14"/>
  <c r="AB266" i="14"/>
  <c r="AA267" i="14"/>
  <c r="D140" i="12"/>
  <c r="AB249" i="2"/>
  <c r="AA250" i="2"/>
  <c r="B143" i="2"/>
  <c r="C142" i="2"/>
  <c r="AD236" i="20"/>
  <c r="E132" i="20" s="1"/>
  <c r="AK237" i="20"/>
  <c r="AC236" i="20"/>
  <c r="D132" i="20" s="1"/>
  <c r="AJ262" i="12"/>
  <c r="AE262" i="12" s="1"/>
  <c r="AF262" i="12" s="1"/>
  <c r="AJ356" i="21"/>
  <c r="AE356" i="21" s="1"/>
  <c r="AF356" i="21" s="1"/>
  <c r="AJ368" i="22"/>
  <c r="AE368" i="22" s="1"/>
  <c r="AF368" i="22" s="1"/>
  <c r="AJ251" i="21"/>
  <c r="AE251" i="21" s="1"/>
  <c r="AF251" i="21" s="1"/>
  <c r="F136" i="21"/>
  <c r="AI247" i="2"/>
  <c r="AE247" i="2" s="1"/>
  <c r="AF247" i="2" s="1"/>
  <c r="F137" i="2"/>
  <c r="AJ236" i="20"/>
  <c r="AE236" i="20" s="1"/>
  <c r="AF236" i="20" s="1"/>
  <c r="F131" i="20"/>
  <c r="AJ367" i="12"/>
  <c r="AE367" i="12" s="1"/>
  <c r="AF367" i="12" s="1"/>
  <c r="AJ373" i="14"/>
  <c r="AE373" i="14" s="1"/>
  <c r="AF373" i="14" s="1"/>
  <c r="AI267" i="14"/>
  <c r="AJ264" i="19"/>
  <c r="AE264" i="19" s="1"/>
  <c r="AF264" i="19" s="1"/>
  <c r="AK373" i="19"/>
  <c r="AK266" i="19"/>
  <c r="AD265" i="19"/>
  <c r="AC262" i="12"/>
  <c r="AK263" i="12"/>
  <c r="AD262" i="12"/>
  <c r="AK373" i="22"/>
  <c r="AD372" i="22"/>
  <c r="AC372" i="22"/>
  <c r="AK368" i="12"/>
  <c r="AC367" i="12"/>
  <c r="AD367" i="12"/>
  <c r="AK476" i="19"/>
  <c r="AD475" i="19"/>
  <c r="AC475" i="19"/>
  <c r="AJ578" i="22"/>
  <c r="AE578" i="22" s="1"/>
  <c r="AF578" i="22" s="1"/>
  <c r="AK361" i="21"/>
  <c r="AK252" i="21"/>
  <c r="AC251" i="21"/>
  <c r="D137" i="21" s="1"/>
  <c r="AD251" i="21"/>
  <c r="E137" i="21" s="1"/>
  <c r="AI475" i="19"/>
  <c r="AJ579" i="19"/>
  <c r="AE579" i="19" s="1"/>
  <c r="AF579" i="19" s="1"/>
  <c r="AK248" i="2"/>
  <c r="AC247" i="2"/>
  <c r="D138" i="2" s="1"/>
  <c r="AD247" i="2"/>
  <c r="E138" i="2" s="1"/>
  <c r="AK264" i="22"/>
  <c r="AF264" i="22" s="1"/>
  <c r="AC263" i="22"/>
  <c r="D154" i="22" s="1"/>
  <c r="AD263" i="22"/>
  <c r="AK377" i="14"/>
  <c r="AK266" i="14"/>
  <c r="AD265" i="14"/>
  <c r="AC265" i="14"/>
  <c r="AK686" i="22"/>
  <c r="AC685" i="22"/>
  <c r="AD685" i="22"/>
  <c r="F135" i="21"/>
  <c r="AJ265" i="22"/>
  <c r="AL268" i="22"/>
  <c r="AI253" i="21"/>
  <c r="AI361" i="21"/>
  <c r="AI264" i="12"/>
  <c r="AI684" i="22"/>
  <c r="AI370" i="22"/>
  <c r="AL268" i="2"/>
  <c r="AI369" i="12"/>
  <c r="AI378" i="14"/>
  <c r="AI592" i="19"/>
  <c r="AI238" i="20"/>
  <c r="AJ249" i="2" l="1"/>
  <c r="AE265" i="22"/>
  <c r="AB264" i="12"/>
  <c r="AA265" i="12"/>
  <c r="AE684" i="22"/>
  <c r="AF684" i="22" s="1"/>
  <c r="AJ685" i="22"/>
  <c r="AE474" i="19"/>
  <c r="AF474" i="19" s="1"/>
  <c r="AJ475" i="19"/>
  <c r="AE369" i="19"/>
  <c r="AF369" i="19" s="1"/>
  <c r="AJ370" i="19"/>
  <c r="AJ265" i="14"/>
  <c r="AE264" i="14"/>
  <c r="AF264" i="14" s="1"/>
  <c r="C143" i="12"/>
  <c r="B144" i="12"/>
  <c r="AC360" i="21"/>
  <c r="AB369" i="12"/>
  <c r="AA370" i="12"/>
  <c r="AB581" i="22"/>
  <c r="AA582" i="22"/>
  <c r="AB374" i="22"/>
  <c r="AA375" i="22"/>
  <c r="AB476" i="22"/>
  <c r="AC476" i="22" s="1"/>
  <c r="AA477" i="22"/>
  <c r="E154" i="22"/>
  <c r="C156" i="22"/>
  <c r="B157" i="22"/>
  <c r="AK580" i="22"/>
  <c r="AD579" i="22"/>
  <c r="AC579" i="22"/>
  <c r="C136" i="20"/>
  <c r="B137" i="20"/>
  <c r="AA371" i="19"/>
  <c r="AB370" i="19"/>
  <c r="AC369" i="19"/>
  <c r="D156" i="19" s="1"/>
  <c r="AD369" i="19"/>
  <c r="E156" i="19" s="1"/>
  <c r="AE685" i="19"/>
  <c r="AA267" i="19"/>
  <c r="AB266" i="19"/>
  <c r="AA688" i="19"/>
  <c r="AD687" i="19"/>
  <c r="AD580" i="19"/>
  <c r="AC580" i="19"/>
  <c r="AA478" i="19"/>
  <c r="AB477" i="19"/>
  <c r="AB686" i="19"/>
  <c r="AC686" i="19"/>
  <c r="AB581" i="19"/>
  <c r="AA582" i="19"/>
  <c r="AK583" i="19"/>
  <c r="C140" i="21"/>
  <c r="B141" i="21"/>
  <c r="AB256" i="21"/>
  <c r="AA257" i="21"/>
  <c r="AB266" i="22"/>
  <c r="AA267" i="22"/>
  <c r="AB689" i="22"/>
  <c r="AA690" i="22"/>
  <c r="AA362" i="21"/>
  <c r="AB361" i="21"/>
  <c r="AD361" i="21" s="1"/>
  <c r="AA241" i="20"/>
  <c r="AB240" i="20"/>
  <c r="C159" i="19"/>
  <c r="B160" i="19"/>
  <c r="AA376" i="14"/>
  <c r="AB375" i="14"/>
  <c r="AC374" i="14"/>
  <c r="D156" i="14" s="1"/>
  <c r="AD374" i="14"/>
  <c r="E156" i="14" s="1"/>
  <c r="B157" i="14"/>
  <c r="C156" i="14"/>
  <c r="AA268" i="14"/>
  <c r="AB267" i="14"/>
  <c r="AB481" i="14"/>
  <c r="AC481" i="14" s="1"/>
  <c r="AA482" i="14"/>
  <c r="B144" i="2"/>
  <c r="C143" i="2"/>
  <c r="AB250" i="2"/>
  <c r="AA251" i="2"/>
  <c r="AK253" i="21"/>
  <c r="AC252" i="21"/>
  <c r="D138" i="21" s="1"/>
  <c r="AD252" i="21"/>
  <c r="E138" i="21" s="1"/>
  <c r="AJ579" i="22"/>
  <c r="AE579" i="22" s="1"/>
  <c r="AF579" i="22" s="1"/>
  <c r="AD476" i="19"/>
  <c r="AK477" i="19"/>
  <c r="AC476" i="19"/>
  <c r="AD373" i="22"/>
  <c r="AK374" i="22"/>
  <c r="AC373" i="22"/>
  <c r="AC263" i="12"/>
  <c r="AK264" i="12"/>
  <c r="AD263" i="12"/>
  <c r="AK267" i="19"/>
  <c r="AC266" i="19"/>
  <c r="AD266" i="19"/>
  <c r="AI268" i="14"/>
  <c r="F155" i="19"/>
  <c r="F153" i="22"/>
  <c r="F140" i="12"/>
  <c r="AK687" i="22"/>
  <c r="AD686" i="22"/>
  <c r="AC686" i="22"/>
  <c r="AK267" i="14"/>
  <c r="AD266" i="14"/>
  <c r="AC266" i="14"/>
  <c r="AK378" i="14"/>
  <c r="AK265" i="22"/>
  <c r="AC264" i="22"/>
  <c r="D155" i="22" s="1"/>
  <c r="AD264" i="22"/>
  <c r="AK249" i="2"/>
  <c r="AD248" i="2"/>
  <c r="E139" i="2" s="1"/>
  <c r="AC248" i="2"/>
  <c r="D139" i="2" s="1"/>
  <c r="AJ580" i="19"/>
  <c r="AE580" i="19" s="1"/>
  <c r="AF580" i="19" s="1"/>
  <c r="AI476" i="19"/>
  <c r="AK362" i="21"/>
  <c r="AD368" i="12"/>
  <c r="AC368" i="12"/>
  <c r="AK369" i="12"/>
  <c r="AK374" i="19"/>
  <c r="AJ265" i="19"/>
  <c r="AE265" i="19" s="1"/>
  <c r="AF265" i="19" s="1"/>
  <c r="AJ374" i="14"/>
  <c r="AE374" i="14" s="1"/>
  <c r="AF374" i="14" s="1"/>
  <c r="F155" i="14"/>
  <c r="AJ368" i="12"/>
  <c r="AE368" i="12" s="1"/>
  <c r="AF368" i="12" s="1"/>
  <c r="AJ237" i="20"/>
  <c r="AE237" i="20" s="1"/>
  <c r="AF237" i="20" s="1"/>
  <c r="F132" i="20"/>
  <c r="AI248" i="2"/>
  <c r="AE248" i="2" s="1"/>
  <c r="AF248" i="2" s="1"/>
  <c r="F138" i="2"/>
  <c r="AJ252" i="21"/>
  <c r="AE252" i="21" s="1"/>
  <c r="AF252" i="21" s="1"/>
  <c r="AJ369" i="22"/>
  <c r="AE369" i="22" s="1"/>
  <c r="AF369" i="22" s="1"/>
  <c r="F154" i="22"/>
  <c r="AJ357" i="21"/>
  <c r="AE357" i="21" s="1"/>
  <c r="AF357" i="21" s="1"/>
  <c r="AJ263" i="12"/>
  <c r="AE263" i="12" s="1"/>
  <c r="AF263" i="12" s="1"/>
  <c r="F141" i="12"/>
  <c r="AC237" i="20"/>
  <c r="D133" i="20" s="1"/>
  <c r="AK238" i="20"/>
  <c r="AD237" i="20"/>
  <c r="E133" i="20" s="1"/>
  <c r="E141" i="12"/>
  <c r="D141" i="12"/>
  <c r="AL269" i="22"/>
  <c r="AI239" i="20"/>
  <c r="AI593" i="19"/>
  <c r="AI379" i="14"/>
  <c r="AI370" i="12"/>
  <c r="AL269" i="2"/>
  <c r="AI371" i="22"/>
  <c r="AI685" i="22"/>
  <c r="AI265" i="12"/>
  <c r="AI362" i="21"/>
  <c r="AI254" i="21"/>
  <c r="AJ266" i="22"/>
  <c r="AE266" i="22" s="1"/>
  <c r="AA266" i="12" l="1"/>
  <c r="AB265" i="12"/>
  <c r="AF265" i="22"/>
  <c r="AJ250" i="2"/>
  <c r="AE685" i="22"/>
  <c r="AF685" i="22" s="1"/>
  <c r="AJ686" i="22"/>
  <c r="AE370" i="19"/>
  <c r="AF370" i="19" s="1"/>
  <c r="AJ371" i="19"/>
  <c r="AE475" i="19"/>
  <c r="AF475" i="19" s="1"/>
  <c r="AJ476" i="19"/>
  <c r="AJ266" i="14"/>
  <c r="AE265" i="14"/>
  <c r="AF265" i="14" s="1"/>
  <c r="C144" i="12"/>
  <c r="B145" i="12"/>
  <c r="AC361" i="21"/>
  <c r="AB370" i="12"/>
  <c r="AA371" i="12"/>
  <c r="AB582" i="22"/>
  <c r="AA583" i="22"/>
  <c r="AB477" i="22"/>
  <c r="AC477" i="22" s="1"/>
  <c r="AA478" i="22"/>
  <c r="AB375" i="22"/>
  <c r="AA376" i="22"/>
  <c r="E155" i="22"/>
  <c r="AD580" i="22"/>
  <c r="AC580" i="22"/>
  <c r="AK581" i="22"/>
  <c r="B158" i="22"/>
  <c r="C157" i="22"/>
  <c r="B138" i="20"/>
  <c r="C137" i="20"/>
  <c r="AB371" i="19"/>
  <c r="AA372" i="19"/>
  <c r="AC370" i="19"/>
  <c r="D157" i="19" s="1"/>
  <c r="AD370" i="19"/>
  <c r="E157" i="19" s="1"/>
  <c r="AB267" i="19"/>
  <c r="AA268" i="19"/>
  <c r="AD581" i="19"/>
  <c r="AC581" i="19"/>
  <c r="AA479" i="19"/>
  <c r="AB478" i="19"/>
  <c r="AA689" i="19"/>
  <c r="AD688" i="19"/>
  <c r="AE686" i="19"/>
  <c r="AA583" i="19"/>
  <c r="AB582" i="19"/>
  <c r="AB687" i="19"/>
  <c r="AC687" i="19"/>
  <c r="F156" i="19"/>
  <c r="AK584" i="19"/>
  <c r="AB257" i="21"/>
  <c r="AA258" i="21"/>
  <c r="B142" i="21"/>
  <c r="C141" i="21"/>
  <c r="AB690" i="22"/>
  <c r="AA691" i="22"/>
  <c r="AB267" i="22"/>
  <c r="AA268" i="22"/>
  <c r="AA363" i="21"/>
  <c r="AB362" i="21"/>
  <c r="AD362" i="21" s="1"/>
  <c r="AB241" i="20"/>
  <c r="AA242" i="20"/>
  <c r="B161" i="19"/>
  <c r="C160" i="19"/>
  <c r="AA377" i="14"/>
  <c r="AB376" i="14"/>
  <c r="AC375" i="14"/>
  <c r="D157" i="14" s="1"/>
  <c r="AD375" i="14"/>
  <c r="E157" i="14" s="1"/>
  <c r="C157" i="14"/>
  <c r="B158" i="14"/>
  <c r="AB268" i="14"/>
  <c r="AA269" i="14"/>
  <c r="AA483" i="14"/>
  <c r="AB482" i="14"/>
  <c r="AC482" i="14" s="1"/>
  <c r="C144" i="2"/>
  <c r="B145" i="2"/>
  <c r="AB251" i="2"/>
  <c r="AA252" i="2"/>
  <c r="AD238" i="20"/>
  <c r="E134" i="20" s="1"/>
  <c r="AK239" i="20"/>
  <c r="AC238" i="20"/>
  <c r="D134" i="20" s="1"/>
  <c r="AJ266" i="19"/>
  <c r="AE266" i="19" s="1"/>
  <c r="AF266" i="19" s="1"/>
  <c r="AK375" i="19"/>
  <c r="AK363" i="21"/>
  <c r="AJ581" i="19"/>
  <c r="AE581" i="19" s="1"/>
  <c r="AF581" i="19" s="1"/>
  <c r="AK250" i="2"/>
  <c r="AC249" i="2"/>
  <c r="D140" i="2" s="1"/>
  <c r="AD249" i="2"/>
  <c r="E140" i="2" s="1"/>
  <c r="AK379" i="14"/>
  <c r="AC267" i="14"/>
  <c r="AK268" i="14"/>
  <c r="AD267" i="14"/>
  <c r="AK375" i="22"/>
  <c r="AD374" i="22"/>
  <c r="AC374" i="22"/>
  <c r="AD253" i="21"/>
  <c r="E139" i="21" s="1"/>
  <c r="AC253" i="21"/>
  <c r="D139" i="21" s="1"/>
  <c r="AK254" i="21"/>
  <c r="F137" i="21"/>
  <c r="E142" i="12"/>
  <c r="D142" i="12"/>
  <c r="AJ264" i="12"/>
  <c r="AE264" i="12" s="1"/>
  <c r="AF264" i="12" s="1"/>
  <c r="AJ358" i="21"/>
  <c r="AE358" i="21" s="1"/>
  <c r="AF358" i="21" s="1"/>
  <c r="AJ370" i="22"/>
  <c r="AE370" i="22" s="1"/>
  <c r="AF370" i="22" s="1"/>
  <c r="AJ253" i="21"/>
  <c r="AE253" i="21" s="1"/>
  <c r="AF253" i="21" s="1"/>
  <c r="AI249" i="2"/>
  <c r="AE249" i="2" s="1"/>
  <c r="AF249" i="2" s="1"/>
  <c r="F139" i="2"/>
  <c r="AJ238" i="20"/>
  <c r="AE238" i="20" s="1"/>
  <c r="AF238" i="20" s="1"/>
  <c r="F133" i="20"/>
  <c r="AJ369" i="12"/>
  <c r="AE369" i="12" s="1"/>
  <c r="AF369" i="12" s="1"/>
  <c r="AJ375" i="14"/>
  <c r="AE375" i="14" s="1"/>
  <c r="AF375" i="14" s="1"/>
  <c r="F156" i="14"/>
  <c r="AC369" i="12"/>
  <c r="AK370" i="12"/>
  <c r="AD369" i="12"/>
  <c r="AI477" i="19"/>
  <c r="AK266" i="22"/>
  <c r="AF266" i="22" s="1"/>
  <c r="AC265" i="22"/>
  <c r="AD265" i="22"/>
  <c r="AC687" i="22"/>
  <c r="AD687" i="22"/>
  <c r="AK688" i="22"/>
  <c r="AI269" i="14"/>
  <c r="AK268" i="19"/>
  <c r="AC267" i="19"/>
  <c r="AD267" i="19"/>
  <c r="AK265" i="12"/>
  <c r="AC264" i="12"/>
  <c r="AD264" i="12"/>
  <c r="AC477" i="19"/>
  <c r="AD477" i="19"/>
  <c r="AK478" i="19"/>
  <c r="AJ580" i="22"/>
  <c r="AE580" i="22" s="1"/>
  <c r="AF580" i="22" s="1"/>
  <c r="AJ267" i="22"/>
  <c r="AI363" i="21"/>
  <c r="AI240" i="20"/>
  <c r="AL270" i="22"/>
  <c r="AI255" i="21"/>
  <c r="AI266" i="12"/>
  <c r="AI686" i="22"/>
  <c r="AI372" i="22"/>
  <c r="AL270" i="2"/>
  <c r="AI371" i="12"/>
  <c r="AI380" i="14"/>
  <c r="AI594" i="19"/>
  <c r="AJ251" i="2" l="1"/>
  <c r="AE267" i="22"/>
  <c r="AA267" i="12"/>
  <c r="AB266" i="12"/>
  <c r="D143" i="12"/>
  <c r="AE686" i="22"/>
  <c r="AF686" i="22" s="1"/>
  <c r="AJ687" i="22"/>
  <c r="AE371" i="19"/>
  <c r="AF371" i="19" s="1"/>
  <c r="AJ372" i="19"/>
  <c r="AE476" i="19"/>
  <c r="AF476" i="19" s="1"/>
  <c r="AJ477" i="19"/>
  <c r="AJ267" i="14"/>
  <c r="AE266" i="14"/>
  <c r="AF266" i="14" s="1"/>
  <c r="F138" i="21"/>
  <c r="C145" i="12"/>
  <c r="B146" i="12"/>
  <c r="E156" i="22"/>
  <c r="D156" i="22"/>
  <c r="AB371" i="12"/>
  <c r="AA372" i="12"/>
  <c r="F155" i="22"/>
  <c r="AB583" i="22"/>
  <c r="AA584" i="22"/>
  <c r="AA377" i="22"/>
  <c r="AB376" i="22"/>
  <c r="AA479" i="22"/>
  <c r="AB478" i="22"/>
  <c r="AC478" i="22" s="1"/>
  <c r="AK582" i="22"/>
  <c r="AC581" i="22"/>
  <c r="AD581" i="22"/>
  <c r="C158" i="22"/>
  <c r="B159" i="22"/>
  <c r="AC362" i="21"/>
  <c r="C138" i="20"/>
  <c r="B139" i="20"/>
  <c r="AD371" i="19"/>
  <c r="E158" i="19" s="1"/>
  <c r="AC371" i="19"/>
  <c r="D158" i="19" s="1"/>
  <c r="AB372" i="19"/>
  <c r="AA373" i="19"/>
  <c r="AE687" i="19"/>
  <c r="AB268" i="19"/>
  <c r="AC268" i="19" s="1"/>
  <c r="AA269" i="19"/>
  <c r="AD582" i="19"/>
  <c r="AC582" i="19"/>
  <c r="AD689" i="19"/>
  <c r="AA690" i="19"/>
  <c r="AB479" i="19"/>
  <c r="AA480" i="19"/>
  <c r="AA584" i="19"/>
  <c r="AB583" i="19"/>
  <c r="AB688" i="19"/>
  <c r="AC688" i="19"/>
  <c r="AK585" i="19"/>
  <c r="B143" i="21"/>
  <c r="C142" i="21"/>
  <c r="AB258" i="21"/>
  <c r="AA259" i="21"/>
  <c r="AB268" i="22"/>
  <c r="AA269" i="22"/>
  <c r="AB691" i="22"/>
  <c r="AA692" i="22"/>
  <c r="AA364" i="21"/>
  <c r="AB363" i="21"/>
  <c r="AC363" i="21" s="1"/>
  <c r="AA243" i="20"/>
  <c r="AB242" i="20"/>
  <c r="C161" i="19"/>
  <c r="B162" i="19"/>
  <c r="AB377" i="14"/>
  <c r="AA378" i="14"/>
  <c r="AC376" i="14"/>
  <c r="D158" i="14" s="1"/>
  <c r="AD376" i="14"/>
  <c r="E158" i="14" s="1"/>
  <c r="C158" i="14"/>
  <c r="B159" i="14"/>
  <c r="AB483" i="14"/>
  <c r="AC483" i="14" s="1"/>
  <c r="AA484" i="14"/>
  <c r="AA270" i="14"/>
  <c r="AB269" i="14"/>
  <c r="E143" i="12"/>
  <c r="AB252" i="2"/>
  <c r="AA253" i="2"/>
  <c r="B146" i="2"/>
  <c r="C145" i="2"/>
  <c r="AD478" i="19"/>
  <c r="AK479" i="19"/>
  <c r="AC478" i="19"/>
  <c r="AC265" i="12"/>
  <c r="AK266" i="12"/>
  <c r="AD265" i="12"/>
  <c r="AK689" i="22"/>
  <c r="AD688" i="22"/>
  <c r="AC688" i="22"/>
  <c r="AJ376" i="14"/>
  <c r="AE376" i="14" s="1"/>
  <c r="AF376" i="14" s="1"/>
  <c r="F157" i="14"/>
  <c r="AJ370" i="12"/>
  <c r="AE370" i="12" s="1"/>
  <c r="AF370" i="12" s="1"/>
  <c r="AJ239" i="20"/>
  <c r="AE239" i="20" s="1"/>
  <c r="AF239" i="20" s="1"/>
  <c r="F134" i="20"/>
  <c r="AI250" i="2"/>
  <c r="AE250" i="2" s="1"/>
  <c r="AF250" i="2" s="1"/>
  <c r="F140" i="2"/>
  <c r="AJ254" i="21"/>
  <c r="AE254" i="21" s="1"/>
  <c r="AF254" i="21" s="1"/>
  <c r="AJ371" i="22"/>
  <c r="AE371" i="22" s="1"/>
  <c r="AF371" i="22" s="1"/>
  <c r="AJ359" i="21"/>
  <c r="AE359" i="21" s="1"/>
  <c r="AF359" i="21" s="1"/>
  <c r="AJ265" i="12"/>
  <c r="AE265" i="12" s="1"/>
  <c r="AF265" i="12" s="1"/>
  <c r="F143" i="12"/>
  <c r="AC375" i="22"/>
  <c r="AK376" i="22"/>
  <c r="AD375" i="22"/>
  <c r="AK364" i="21"/>
  <c r="AJ267" i="19"/>
  <c r="AE267" i="19" s="1"/>
  <c r="AF267" i="19" s="1"/>
  <c r="AJ581" i="22"/>
  <c r="AE581" i="22" s="1"/>
  <c r="AF581" i="22" s="1"/>
  <c r="AK269" i="19"/>
  <c r="AD268" i="19"/>
  <c r="AI270" i="14"/>
  <c r="AK267" i="22"/>
  <c r="AD266" i="22"/>
  <c r="AC266" i="22"/>
  <c r="AI478" i="19"/>
  <c r="AK371" i="12"/>
  <c r="AD370" i="12"/>
  <c r="AC370" i="12"/>
  <c r="AC254" i="21"/>
  <c r="D140" i="21" s="1"/>
  <c r="AK255" i="21"/>
  <c r="AD254" i="21"/>
  <c r="E140" i="21" s="1"/>
  <c r="AC268" i="14"/>
  <c r="AK269" i="14"/>
  <c r="AD268" i="14"/>
  <c r="AK380" i="14"/>
  <c r="AK251" i="2"/>
  <c r="AD250" i="2"/>
  <c r="E141" i="2" s="1"/>
  <c r="AC250" i="2"/>
  <c r="D141" i="2" s="1"/>
  <c r="AJ582" i="19"/>
  <c r="AE582" i="19" s="1"/>
  <c r="AF582" i="19" s="1"/>
  <c r="AK376" i="19"/>
  <c r="AD239" i="20"/>
  <c r="E135" i="20" s="1"/>
  <c r="AK240" i="20"/>
  <c r="AC239" i="20"/>
  <c r="D135" i="20" s="1"/>
  <c r="F142" i="12"/>
  <c r="F157" i="19"/>
  <c r="AL271" i="22"/>
  <c r="AI241" i="20"/>
  <c r="AI364" i="21"/>
  <c r="AI595" i="19"/>
  <c r="AI381" i="14"/>
  <c r="AI372" i="12"/>
  <c r="AL271" i="2"/>
  <c r="AI373" i="22"/>
  <c r="AI687" i="22"/>
  <c r="AI267" i="12"/>
  <c r="AI256" i="21"/>
  <c r="AJ268" i="22"/>
  <c r="AE268" i="22" s="1"/>
  <c r="AB267" i="12" l="1"/>
  <c r="AA268" i="12"/>
  <c r="AF267" i="22"/>
  <c r="AJ252" i="2"/>
  <c r="D157" i="22"/>
  <c r="AE687" i="22"/>
  <c r="AF687" i="22" s="1"/>
  <c r="AJ688" i="22"/>
  <c r="AE372" i="19"/>
  <c r="AF372" i="19" s="1"/>
  <c r="AJ373" i="19"/>
  <c r="AE477" i="19"/>
  <c r="AF477" i="19" s="1"/>
  <c r="AJ478" i="19"/>
  <c r="AJ268" i="14"/>
  <c r="AE267" i="14"/>
  <c r="AF267" i="14" s="1"/>
  <c r="B147" i="12"/>
  <c r="C146" i="12"/>
  <c r="AB372" i="12"/>
  <c r="AA373" i="12"/>
  <c r="AB584" i="22"/>
  <c r="AA585" i="22"/>
  <c r="AB479" i="22"/>
  <c r="AC479" i="22" s="1"/>
  <c r="AA480" i="22"/>
  <c r="AB377" i="22"/>
  <c r="AA378" i="22"/>
  <c r="E157" i="22"/>
  <c r="F156" i="22"/>
  <c r="C159" i="22"/>
  <c r="B160" i="22"/>
  <c r="AC582" i="22"/>
  <c r="AK583" i="22"/>
  <c r="AD582" i="22"/>
  <c r="AD363" i="21"/>
  <c r="C139" i="20"/>
  <c r="B140" i="20"/>
  <c r="AB373" i="19"/>
  <c r="AA374" i="19"/>
  <c r="AD372" i="19"/>
  <c r="E159" i="19" s="1"/>
  <c r="AC372" i="19"/>
  <c r="D159" i="19" s="1"/>
  <c r="AE688" i="19"/>
  <c r="AA270" i="19"/>
  <c r="AB269" i="19"/>
  <c r="AD269" i="19" s="1"/>
  <c r="AC583" i="19"/>
  <c r="AD583" i="19"/>
  <c r="AC689" i="19"/>
  <c r="AB689" i="19"/>
  <c r="AA585" i="19"/>
  <c r="AB584" i="19"/>
  <c r="AB480" i="19"/>
  <c r="AA481" i="19"/>
  <c r="AA691" i="19"/>
  <c r="AD690" i="19"/>
  <c r="AK586" i="19"/>
  <c r="B144" i="21"/>
  <c r="C143" i="21"/>
  <c r="AA260" i="21"/>
  <c r="AB259" i="21"/>
  <c r="AA693" i="22"/>
  <c r="AB692" i="22"/>
  <c r="AB269" i="22"/>
  <c r="AA270" i="22"/>
  <c r="AA365" i="21"/>
  <c r="AB364" i="21"/>
  <c r="AC364" i="21" s="1"/>
  <c r="AA244" i="20"/>
  <c r="AB243" i="20"/>
  <c r="C162" i="19"/>
  <c r="B163" i="19"/>
  <c r="AD377" i="14"/>
  <c r="E159" i="14" s="1"/>
  <c r="AC377" i="14"/>
  <c r="D159" i="14" s="1"/>
  <c r="AA379" i="14"/>
  <c r="AB378" i="14"/>
  <c r="C159" i="14"/>
  <c r="B160" i="14"/>
  <c r="AA271" i="14"/>
  <c r="AB270" i="14"/>
  <c r="AB484" i="14"/>
  <c r="AC484" i="14" s="1"/>
  <c r="AA485" i="14"/>
  <c r="B147" i="2"/>
  <c r="C146" i="2"/>
  <c r="AB253" i="2"/>
  <c r="AA254" i="2"/>
  <c r="AC240" i="20"/>
  <c r="D136" i="20" s="1"/>
  <c r="AD240" i="20"/>
  <c r="E136" i="20" s="1"/>
  <c r="AK241" i="20"/>
  <c r="AK377" i="19"/>
  <c r="AJ583" i="19"/>
  <c r="AE583" i="19" s="1"/>
  <c r="AF583" i="19" s="1"/>
  <c r="AK252" i="2"/>
  <c r="AC251" i="2"/>
  <c r="D142" i="2" s="1"/>
  <c r="AD251" i="2"/>
  <c r="E142" i="2" s="1"/>
  <c r="AK270" i="14"/>
  <c r="AC269" i="14"/>
  <c r="AD269" i="14"/>
  <c r="AK268" i="22"/>
  <c r="AF268" i="22" s="1"/>
  <c r="AC267" i="22"/>
  <c r="AD267" i="22"/>
  <c r="AI271" i="14"/>
  <c r="AJ582" i="22"/>
  <c r="AE582" i="22" s="1"/>
  <c r="AF582" i="22" s="1"/>
  <c r="AJ268" i="19"/>
  <c r="AE268" i="19" s="1"/>
  <c r="AF268" i="19" s="1"/>
  <c r="AC376" i="22"/>
  <c r="AK377" i="22"/>
  <c r="AD376" i="22"/>
  <c r="AK690" i="22"/>
  <c r="AC689" i="22"/>
  <c r="AD689" i="22"/>
  <c r="AK267" i="12"/>
  <c r="AC266" i="12"/>
  <c r="AD266" i="12"/>
  <c r="F139" i="21"/>
  <c r="AK381" i="14"/>
  <c r="AD255" i="21"/>
  <c r="E141" i="21" s="1"/>
  <c r="AC255" i="21"/>
  <c r="D141" i="21" s="1"/>
  <c r="AK256" i="21"/>
  <c r="AK372" i="12"/>
  <c r="AC371" i="12"/>
  <c r="AD371" i="12"/>
  <c r="AI479" i="19"/>
  <c r="AK270" i="19"/>
  <c r="AC269" i="19"/>
  <c r="AK365" i="21"/>
  <c r="AJ266" i="12"/>
  <c r="AE266" i="12" s="1"/>
  <c r="AF266" i="12" s="1"/>
  <c r="AJ360" i="21"/>
  <c r="AE360" i="21" s="1"/>
  <c r="AF360" i="21" s="1"/>
  <c r="AJ372" i="22"/>
  <c r="AE372" i="22" s="1"/>
  <c r="AF372" i="22" s="1"/>
  <c r="AJ255" i="21"/>
  <c r="AE255" i="21" s="1"/>
  <c r="AF255" i="21" s="1"/>
  <c r="F140" i="21"/>
  <c r="AI251" i="2"/>
  <c r="AE251" i="2" s="1"/>
  <c r="AF251" i="2" s="1"/>
  <c r="F141" i="2"/>
  <c r="AJ240" i="20"/>
  <c r="AE240" i="20" s="1"/>
  <c r="AF240" i="20" s="1"/>
  <c r="F135" i="20"/>
  <c r="AJ371" i="12"/>
  <c r="AE371" i="12" s="1"/>
  <c r="AF371" i="12" s="1"/>
  <c r="AJ377" i="14"/>
  <c r="AE377" i="14" s="1"/>
  <c r="AF377" i="14" s="1"/>
  <c r="F158" i="14"/>
  <c r="AD479" i="19"/>
  <c r="AC479" i="19"/>
  <c r="AK480" i="19"/>
  <c r="F158" i="19"/>
  <c r="E144" i="12"/>
  <c r="D144" i="12"/>
  <c r="AJ269" i="22"/>
  <c r="AE269" i="22" s="1"/>
  <c r="AL272" i="22"/>
  <c r="AI257" i="21"/>
  <c r="AI268" i="12"/>
  <c r="AI688" i="22"/>
  <c r="AI374" i="22"/>
  <c r="AL272" i="2"/>
  <c r="AI373" i="12"/>
  <c r="AI382" i="14"/>
  <c r="AI596" i="19"/>
  <c r="AI365" i="21"/>
  <c r="AI242" i="20"/>
  <c r="AJ253" i="2" l="1"/>
  <c r="AB268" i="12"/>
  <c r="AA269" i="12"/>
  <c r="D158" i="22"/>
  <c r="AE688" i="22"/>
  <c r="AF688" i="22" s="1"/>
  <c r="AJ689" i="22"/>
  <c r="AE478" i="19"/>
  <c r="AF478" i="19" s="1"/>
  <c r="AJ479" i="19"/>
  <c r="AE373" i="19"/>
  <c r="AF373" i="19" s="1"/>
  <c r="AJ374" i="19"/>
  <c r="AJ269" i="14"/>
  <c r="AE268" i="14"/>
  <c r="AF268" i="14" s="1"/>
  <c r="B148" i="12"/>
  <c r="C147" i="12"/>
  <c r="E158" i="22"/>
  <c r="AA374" i="12"/>
  <c r="AB373" i="12"/>
  <c r="AA586" i="22"/>
  <c r="AB585" i="22"/>
  <c r="AB378" i="22"/>
  <c r="AA379" i="22"/>
  <c r="AA481" i="22"/>
  <c r="AB480" i="22"/>
  <c r="AC480" i="22" s="1"/>
  <c r="AK584" i="22"/>
  <c r="AC583" i="22"/>
  <c r="AD583" i="22"/>
  <c r="C160" i="22"/>
  <c r="B161" i="22"/>
  <c r="B141" i="20"/>
  <c r="C140" i="20"/>
  <c r="AC373" i="19"/>
  <c r="D160" i="19" s="1"/>
  <c r="AD373" i="19"/>
  <c r="E160" i="19" s="1"/>
  <c r="AA375" i="19"/>
  <c r="AB374" i="19"/>
  <c r="AE689" i="19"/>
  <c r="AA271" i="19"/>
  <c r="AB270" i="19"/>
  <c r="AC270" i="19" s="1"/>
  <c r="AA692" i="19"/>
  <c r="AD691" i="19"/>
  <c r="AA586" i="19"/>
  <c r="AB585" i="19"/>
  <c r="AB690" i="19"/>
  <c r="AC690" i="19"/>
  <c r="AB481" i="19"/>
  <c r="AA482" i="19"/>
  <c r="AC584" i="19"/>
  <c r="AD584" i="19"/>
  <c r="AK587" i="19"/>
  <c r="AB260" i="21"/>
  <c r="AA261" i="21"/>
  <c r="C144" i="21"/>
  <c r="B145" i="21"/>
  <c r="AA694" i="22"/>
  <c r="AB693" i="22"/>
  <c r="AA271" i="22"/>
  <c r="AB270" i="22"/>
  <c r="F157" i="22"/>
  <c r="AD364" i="21"/>
  <c r="AB365" i="21"/>
  <c r="AC365" i="21" s="1"/>
  <c r="AA366" i="21"/>
  <c r="AB244" i="20"/>
  <c r="AA245" i="20"/>
  <c r="B164" i="19"/>
  <c r="C163" i="19"/>
  <c r="AB379" i="14"/>
  <c r="AA380" i="14"/>
  <c r="AD378" i="14"/>
  <c r="E160" i="14" s="1"/>
  <c r="AC378" i="14"/>
  <c r="D160" i="14" s="1"/>
  <c r="B161" i="14"/>
  <c r="C160" i="14"/>
  <c r="AB271" i="14"/>
  <c r="AA272" i="14"/>
  <c r="AB485" i="14"/>
  <c r="AC485" i="14" s="1"/>
  <c r="AA486" i="14"/>
  <c r="E145" i="12"/>
  <c r="C147" i="2"/>
  <c r="B148" i="2"/>
  <c r="AB254" i="2"/>
  <c r="AA255" i="2"/>
  <c r="AD480" i="19"/>
  <c r="AK481" i="19"/>
  <c r="AC480" i="19"/>
  <c r="AI480" i="19"/>
  <c r="AK373" i="12"/>
  <c r="AD372" i="12"/>
  <c r="AC372" i="12"/>
  <c r="AK382" i="14"/>
  <c r="AD690" i="22"/>
  <c r="AK691" i="22"/>
  <c r="AC690" i="22"/>
  <c r="AK378" i="22"/>
  <c r="AD377" i="22"/>
  <c r="AC377" i="22"/>
  <c r="AK269" i="22"/>
  <c r="AF269" i="22" s="1"/>
  <c r="AD268" i="22"/>
  <c r="AC268" i="22"/>
  <c r="AC270" i="14"/>
  <c r="AK271" i="14"/>
  <c r="AD270" i="14"/>
  <c r="AK253" i="2"/>
  <c r="AC252" i="2"/>
  <c r="D143" i="2" s="1"/>
  <c r="AD252" i="2"/>
  <c r="E143" i="2" s="1"/>
  <c r="AJ584" i="19"/>
  <c r="AE584" i="19" s="1"/>
  <c r="AF584" i="19" s="1"/>
  <c r="AD241" i="20"/>
  <c r="E137" i="20" s="1"/>
  <c r="AK242" i="20"/>
  <c r="AC241" i="20"/>
  <c r="D137" i="20" s="1"/>
  <c r="F144" i="12"/>
  <c r="D145" i="12"/>
  <c r="F159" i="19"/>
  <c r="AJ378" i="14"/>
  <c r="AE378" i="14" s="1"/>
  <c r="AF378" i="14" s="1"/>
  <c r="F159" i="14"/>
  <c r="AJ372" i="12"/>
  <c r="AE372" i="12" s="1"/>
  <c r="AF372" i="12" s="1"/>
  <c r="AJ241" i="20"/>
  <c r="AE241" i="20" s="1"/>
  <c r="AF241" i="20" s="1"/>
  <c r="F136" i="20"/>
  <c r="AI252" i="2"/>
  <c r="AE252" i="2" s="1"/>
  <c r="AF252" i="2" s="1"/>
  <c r="F142" i="2"/>
  <c r="AJ256" i="21"/>
  <c r="AE256" i="21" s="1"/>
  <c r="AF256" i="21" s="1"/>
  <c r="AJ373" i="22"/>
  <c r="AE373" i="22" s="1"/>
  <c r="AF373" i="22" s="1"/>
  <c r="AJ361" i="21"/>
  <c r="AE361" i="21" s="1"/>
  <c r="AF361" i="21" s="1"/>
  <c r="AJ267" i="12"/>
  <c r="AE267" i="12" s="1"/>
  <c r="AF267" i="12" s="1"/>
  <c r="AK366" i="21"/>
  <c r="AK271" i="19"/>
  <c r="AD270" i="19"/>
  <c r="AD256" i="21"/>
  <c r="E142" i="21" s="1"/>
  <c r="AC256" i="21"/>
  <c r="D142" i="21" s="1"/>
  <c r="AK257" i="21"/>
  <c r="AK268" i="12"/>
  <c r="AC267" i="12"/>
  <c r="AD267" i="12"/>
  <c r="AJ269" i="19"/>
  <c r="AE269" i="19" s="1"/>
  <c r="AF269" i="19" s="1"/>
  <c r="AJ583" i="22"/>
  <c r="AE583" i="22" s="1"/>
  <c r="AF583" i="22" s="1"/>
  <c r="AI272" i="14"/>
  <c r="AK378" i="19"/>
  <c r="AL273" i="22"/>
  <c r="AI243" i="20"/>
  <c r="AI366" i="21"/>
  <c r="AI597" i="19"/>
  <c r="AI383" i="14"/>
  <c r="AI374" i="12"/>
  <c r="AL273" i="2"/>
  <c r="AI375" i="22"/>
  <c r="AI689" i="22"/>
  <c r="AI269" i="12"/>
  <c r="AI258" i="21"/>
  <c r="AJ270" i="22"/>
  <c r="AE270" i="22" l="1"/>
  <c r="AA270" i="12"/>
  <c r="AB269" i="12"/>
  <c r="AJ254" i="2"/>
  <c r="AE689" i="22"/>
  <c r="AF689" i="22" s="1"/>
  <c r="AJ690" i="22"/>
  <c r="AE479" i="19"/>
  <c r="AF479" i="19" s="1"/>
  <c r="AJ480" i="19"/>
  <c r="AE374" i="19"/>
  <c r="AF374" i="19" s="1"/>
  <c r="AJ375" i="19"/>
  <c r="AJ270" i="14"/>
  <c r="AE269" i="14"/>
  <c r="AF269" i="14" s="1"/>
  <c r="F145" i="12"/>
  <c r="E159" i="22"/>
  <c r="C148" i="12"/>
  <c r="B149" i="12"/>
  <c r="AB374" i="12"/>
  <c r="AA375" i="12"/>
  <c r="AA587" i="22"/>
  <c r="AB586" i="22"/>
  <c r="AB481" i="22"/>
  <c r="AC481" i="22" s="1"/>
  <c r="AA482" i="22"/>
  <c r="AB379" i="22"/>
  <c r="AA380" i="22"/>
  <c r="D159" i="22"/>
  <c r="C161" i="22"/>
  <c r="B162" i="22"/>
  <c r="AD584" i="22"/>
  <c r="AC584" i="22"/>
  <c r="AK585" i="22"/>
  <c r="AD365" i="21"/>
  <c r="C141" i="20"/>
  <c r="B142" i="20"/>
  <c r="F160" i="19"/>
  <c r="AC374" i="19"/>
  <c r="D161" i="19" s="1"/>
  <c r="AD374" i="19"/>
  <c r="E161" i="19" s="1"/>
  <c r="AB375" i="19"/>
  <c r="AA376" i="19"/>
  <c r="AA272" i="19"/>
  <c r="AB271" i="19"/>
  <c r="AC271" i="19" s="1"/>
  <c r="AB586" i="19"/>
  <c r="AA587" i="19"/>
  <c r="AA693" i="19"/>
  <c r="AD692" i="19"/>
  <c r="AE690" i="19"/>
  <c r="AA483" i="19"/>
  <c r="AB482" i="19"/>
  <c r="AD585" i="19"/>
  <c r="AC585" i="19"/>
  <c r="AC691" i="19"/>
  <c r="AB691" i="19"/>
  <c r="AK588" i="19"/>
  <c r="C145" i="21"/>
  <c r="B146" i="21"/>
  <c r="AB261" i="21"/>
  <c r="AA262" i="21"/>
  <c r="AB271" i="22"/>
  <c r="AA272" i="22"/>
  <c r="AA695" i="22"/>
  <c r="AB694" i="22"/>
  <c r="AA367" i="21"/>
  <c r="AB366" i="21"/>
  <c r="AC366" i="21" s="1"/>
  <c r="AA246" i="20"/>
  <c r="AB245" i="20"/>
  <c r="F158" i="22"/>
  <c r="B165" i="19"/>
  <c r="C164" i="19"/>
  <c r="AC379" i="14"/>
  <c r="AD379" i="14"/>
  <c r="E161" i="14" s="1"/>
  <c r="D161" i="14"/>
  <c r="AB380" i="14"/>
  <c r="AA381" i="14"/>
  <c r="B162" i="14"/>
  <c r="C161" i="14"/>
  <c r="AB486" i="14"/>
  <c r="AC486" i="14" s="1"/>
  <c r="AA487" i="14"/>
  <c r="AB272" i="14"/>
  <c r="AA273" i="14"/>
  <c r="E146" i="12"/>
  <c r="D146" i="12"/>
  <c r="AA256" i="2"/>
  <c r="AB255" i="2"/>
  <c r="C148" i="2"/>
  <c r="B149" i="2"/>
  <c r="AC268" i="12"/>
  <c r="AK269" i="12"/>
  <c r="AD268" i="12"/>
  <c r="AK272" i="19"/>
  <c r="AK243" i="20"/>
  <c r="AC242" i="20"/>
  <c r="D138" i="20" s="1"/>
  <c r="AD242" i="20"/>
  <c r="E138" i="20" s="1"/>
  <c r="AK270" i="22"/>
  <c r="AD269" i="22"/>
  <c r="E160" i="22" s="1"/>
  <c r="AC269" i="22"/>
  <c r="D160" i="22" s="1"/>
  <c r="AC373" i="12"/>
  <c r="AK374" i="12"/>
  <c r="AD373" i="12"/>
  <c r="F141" i="21"/>
  <c r="AK379" i="19"/>
  <c r="AI273" i="14"/>
  <c r="AJ584" i="22"/>
  <c r="AE584" i="22" s="1"/>
  <c r="AF584" i="22" s="1"/>
  <c r="AJ270" i="19"/>
  <c r="AE270" i="19" s="1"/>
  <c r="AF270" i="19" s="1"/>
  <c r="AD257" i="21"/>
  <c r="E143" i="21" s="1"/>
  <c r="AC257" i="21"/>
  <c r="D143" i="21" s="1"/>
  <c r="AK258" i="21"/>
  <c r="AK367" i="21"/>
  <c r="AJ268" i="12"/>
  <c r="AE268" i="12" s="1"/>
  <c r="AF268" i="12" s="1"/>
  <c r="AJ362" i="21"/>
  <c r="AE362" i="21" s="1"/>
  <c r="AF362" i="21" s="1"/>
  <c r="AJ374" i="22"/>
  <c r="AE374" i="22" s="1"/>
  <c r="AF374" i="22" s="1"/>
  <c r="AJ257" i="21"/>
  <c r="AE257" i="21" s="1"/>
  <c r="AF257" i="21" s="1"/>
  <c r="AI253" i="2"/>
  <c r="AE253" i="2" s="1"/>
  <c r="AF253" i="2" s="1"/>
  <c r="F143" i="2"/>
  <c r="AJ242" i="20"/>
  <c r="AE242" i="20" s="1"/>
  <c r="AF242" i="20" s="1"/>
  <c r="F137" i="20"/>
  <c r="AJ373" i="12"/>
  <c r="AE373" i="12" s="1"/>
  <c r="AF373" i="12" s="1"/>
  <c r="AJ379" i="14"/>
  <c r="AE379" i="14" s="1"/>
  <c r="AF379" i="14" s="1"/>
  <c r="F160" i="14"/>
  <c r="AJ585" i="19"/>
  <c r="AE585" i="19" s="1"/>
  <c r="AF585" i="19" s="1"/>
  <c r="AK254" i="2"/>
  <c r="AD253" i="2"/>
  <c r="E144" i="2" s="1"/>
  <c r="AC253" i="2"/>
  <c r="D144" i="2" s="1"/>
  <c r="AC271" i="14"/>
  <c r="AK272" i="14"/>
  <c r="AD271" i="14"/>
  <c r="AC378" i="22"/>
  <c r="AK379" i="22"/>
  <c r="AD378" i="22"/>
  <c r="AK692" i="22"/>
  <c r="AC691" i="22"/>
  <c r="AD691" i="22"/>
  <c r="AK383" i="14"/>
  <c r="AI481" i="19"/>
  <c r="AK482" i="19"/>
  <c r="AC481" i="19"/>
  <c r="AD481" i="19"/>
  <c r="AJ271" i="22"/>
  <c r="AL274" i="22"/>
  <c r="AI259" i="21"/>
  <c r="AI270" i="12"/>
  <c r="AI690" i="22"/>
  <c r="AI376" i="22"/>
  <c r="AL274" i="2"/>
  <c r="AI375" i="12"/>
  <c r="AI384" i="14"/>
  <c r="AI598" i="19"/>
  <c r="AI367" i="21"/>
  <c r="AI244" i="20"/>
  <c r="AJ255" i="2" l="1"/>
  <c r="AE271" i="22"/>
  <c r="AB270" i="12"/>
  <c r="AA271" i="12"/>
  <c r="AF270" i="22"/>
  <c r="AE690" i="22"/>
  <c r="AF690" i="22" s="1"/>
  <c r="AJ691" i="22"/>
  <c r="AE480" i="19"/>
  <c r="AF480" i="19" s="1"/>
  <c r="AJ481" i="19"/>
  <c r="AE375" i="19"/>
  <c r="AF375" i="19" s="1"/>
  <c r="AJ376" i="19"/>
  <c r="AE270" i="14"/>
  <c r="AF270" i="14" s="1"/>
  <c r="F161" i="14" s="1"/>
  <c r="AJ271" i="14"/>
  <c r="C149" i="12"/>
  <c r="B150" i="12"/>
  <c r="AD271" i="19"/>
  <c r="F142" i="21"/>
  <c r="AA376" i="12"/>
  <c r="AB375" i="12"/>
  <c r="AB587" i="22"/>
  <c r="AA588" i="22"/>
  <c r="AB380" i="22"/>
  <c r="AA381" i="22"/>
  <c r="AB482" i="22"/>
  <c r="AC482" i="22" s="1"/>
  <c r="AA483" i="22"/>
  <c r="AD585" i="22"/>
  <c r="AC585" i="22"/>
  <c r="AK586" i="22"/>
  <c r="B163" i="22"/>
  <c r="C162" i="22"/>
  <c r="AD366" i="21"/>
  <c r="C142" i="20"/>
  <c r="B143" i="20"/>
  <c r="AA377" i="19"/>
  <c r="AB376" i="19"/>
  <c r="AC375" i="19"/>
  <c r="D162" i="19" s="1"/>
  <c r="AD375" i="19"/>
  <c r="E162" i="19" s="1"/>
  <c r="AA273" i="19"/>
  <c r="AB272" i="19"/>
  <c r="AC272" i="19" s="1"/>
  <c r="AD693" i="19"/>
  <c r="AA694" i="19"/>
  <c r="AD586" i="19"/>
  <c r="AC586" i="19"/>
  <c r="AE691" i="19"/>
  <c r="AB483" i="19"/>
  <c r="AA484" i="19"/>
  <c r="AC692" i="19"/>
  <c r="AB692" i="19"/>
  <c r="AA588" i="19"/>
  <c r="AB587" i="19"/>
  <c r="AK589" i="19"/>
  <c r="AA263" i="21"/>
  <c r="AB262" i="21"/>
  <c r="B147" i="21"/>
  <c r="C146" i="21"/>
  <c r="AA696" i="22"/>
  <c r="AB695" i="22"/>
  <c r="AB272" i="22"/>
  <c r="AA273" i="22"/>
  <c r="AA368" i="21"/>
  <c r="AB367" i="21"/>
  <c r="AD367" i="21" s="1"/>
  <c r="AA247" i="20"/>
  <c r="AB246" i="20"/>
  <c r="F159" i="22"/>
  <c r="B166" i="19"/>
  <c r="C165" i="19"/>
  <c r="AA382" i="14"/>
  <c r="AB381" i="14"/>
  <c r="AD380" i="14"/>
  <c r="E162" i="14" s="1"/>
  <c r="AC380" i="14"/>
  <c r="D162" i="14" s="1"/>
  <c r="B163" i="14"/>
  <c r="C162" i="14"/>
  <c r="AA274" i="14"/>
  <c r="AB273" i="14"/>
  <c r="AA488" i="14"/>
  <c r="AB487" i="14"/>
  <c r="AC487" i="14" s="1"/>
  <c r="AA257" i="2"/>
  <c r="AB256" i="2"/>
  <c r="C149" i="2"/>
  <c r="B150" i="2"/>
  <c r="AI482" i="19"/>
  <c r="AD482" i="19"/>
  <c r="AC482" i="19"/>
  <c r="AK483" i="19"/>
  <c r="AK693" i="22"/>
  <c r="AD692" i="22"/>
  <c r="AC692" i="22"/>
  <c r="AC379" i="22"/>
  <c r="AK380" i="22"/>
  <c r="AD379" i="22"/>
  <c r="AJ271" i="19"/>
  <c r="AE271" i="19" s="1"/>
  <c r="AF271" i="19" s="1"/>
  <c r="AJ585" i="22"/>
  <c r="AE585" i="22" s="1"/>
  <c r="AF585" i="22" s="1"/>
  <c r="AI274" i="14"/>
  <c r="AK380" i="19"/>
  <c r="AD243" i="20"/>
  <c r="E139" i="20" s="1"/>
  <c r="AK244" i="20"/>
  <c r="AC243" i="20"/>
  <c r="D139" i="20" s="1"/>
  <c r="AK384" i="14"/>
  <c r="AD272" i="14"/>
  <c r="AC272" i="14"/>
  <c r="AK273" i="14"/>
  <c r="AK255" i="2"/>
  <c r="AC254" i="2"/>
  <c r="D145" i="2" s="1"/>
  <c r="AD254" i="2"/>
  <c r="E145" i="2" s="1"/>
  <c r="AJ586" i="19"/>
  <c r="AE586" i="19" s="1"/>
  <c r="AF586" i="19" s="1"/>
  <c r="AJ380" i="14"/>
  <c r="AE380" i="14" s="1"/>
  <c r="AF380" i="14" s="1"/>
  <c r="AJ374" i="12"/>
  <c r="AE374" i="12" s="1"/>
  <c r="AF374" i="12" s="1"/>
  <c r="AJ243" i="20"/>
  <c r="AE243" i="20" s="1"/>
  <c r="AF243" i="20" s="1"/>
  <c r="F138" i="20"/>
  <c r="AI254" i="2"/>
  <c r="AE254" i="2" s="1"/>
  <c r="AF254" i="2" s="1"/>
  <c r="F144" i="2"/>
  <c r="AJ258" i="21"/>
  <c r="AE258" i="21" s="1"/>
  <c r="AF258" i="21" s="1"/>
  <c r="AJ375" i="22"/>
  <c r="AE375" i="22" s="1"/>
  <c r="AF375" i="22" s="1"/>
  <c r="AJ363" i="21"/>
  <c r="AE363" i="21" s="1"/>
  <c r="AF363" i="21" s="1"/>
  <c r="AJ269" i="12"/>
  <c r="AE269" i="12" s="1"/>
  <c r="AF269" i="12" s="1"/>
  <c r="F147" i="12"/>
  <c r="AK368" i="21"/>
  <c r="AK259" i="21"/>
  <c r="AC258" i="21"/>
  <c r="D144" i="21" s="1"/>
  <c r="AD258" i="21"/>
  <c r="E144" i="21" s="1"/>
  <c r="AD374" i="12"/>
  <c r="AC374" i="12"/>
  <c r="AK375" i="12"/>
  <c r="AK271" i="22"/>
  <c r="AC270" i="22"/>
  <c r="D161" i="22" s="1"/>
  <c r="AD270" i="22"/>
  <c r="AK273" i="19"/>
  <c r="AD272" i="19"/>
  <c r="AC269" i="12"/>
  <c r="AK270" i="12"/>
  <c r="AD269" i="12"/>
  <c r="F146" i="12"/>
  <c r="E147" i="12"/>
  <c r="D147" i="12"/>
  <c r="F161" i="19"/>
  <c r="AL275" i="22"/>
  <c r="AI245" i="20"/>
  <c r="AI368" i="21"/>
  <c r="AI599" i="19"/>
  <c r="AI385" i="14"/>
  <c r="AI376" i="12"/>
  <c r="AL275" i="2"/>
  <c r="AI377" i="22"/>
  <c r="AI691" i="22"/>
  <c r="AI271" i="12"/>
  <c r="AI260" i="21"/>
  <c r="AJ272" i="22"/>
  <c r="AA272" i="12" l="1"/>
  <c r="AB271" i="12"/>
  <c r="AF271" i="22"/>
  <c r="AE272" i="22"/>
  <c r="AJ256" i="2"/>
  <c r="AE691" i="22"/>
  <c r="AF691" i="22" s="1"/>
  <c r="AJ692" i="22"/>
  <c r="AE481" i="19"/>
  <c r="AF481" i="19" s="1"/>
  <c r="AJ482" i="19"/>
  <c r="AE376" i="19"/>
  <c r="AF376" i="19" s="1"/>
  <c r="AJ377" i="19"/>
  <c r="AE271" i="14"/>
  <c r="AF271" i="14" s="1"/>
  <c r="AJ272" i="14"/>
  <c r="B151" i="12"/>
  <c r="C150" i="12"/>
  <c r="E161" i="22"/>
  <c r="AA377" i="12"/>
  <c r="AB376" i="12"/>
  <c r="D148" i="12"/>
  <c r="AA589" i="22"/>
  <c r="AB588" i="22"/>
  <c r="AA484" i="22"/>
  <c r="AB483" i="22"/>
  <c r="AC483" i="22" s="1"/>
  <c r="AA382" i="22"/>
  <c r="AB381" i="22"/>
  <c r="F160" i="22"/>
  <c r="AC586" i="22"/>
  <c r="AK587" i="22"/>
  <c r="AD586" i="22"/>
  <c r="C163" i="22"/>
  <c r="B164" i="22"/>
  <c r="AC367" i="21"/>
  <c r="B144" i="20"/>
  <c r="C143" i="20"/>
  <c r="AA378" i="19"/>
  <c r="AB377" i="19"/>
  <c r="AC376" i="19"/>
  <c r="D163" i="19" s="1"/>
  <c r="AD376" i="19"/>
  <c r="E163" i="19" s="1"/>
  <c r="AB273" i="19"/>
  <c r="AA274" i="19"/>
  <c r="AD587" i="19"/>
  <c r="AC587" i="19"/>
  <c r="AA485" i="19"/>
  <c r="AB484" i="19"/>
  <c r="AB693" i="19"/>
  <c r="AC693" i="19"/>
  <c r="AE692" i="19"/>
  <c r="AA589" i="19"/>
  <c r="AB588" i="19"/>
  <c r="AA695" i="19"/>
  <c r="AD694" i="19"/>
  <c r="AK590" i="19"/>
  <c r="C147" i="21"/>
  <c r="B148" i="21"/>
  <c r="AA264" i="21"/>
  <c r="AB263" i="21"/>
  <c r="AA697" i="22"/>
  <c r="AB696" i="22"/>
  <c r="AA274" i="22"/>
  <c r="AB273" i="22"/>
  <c r="AA369" i="21"/>
  <c r="AB368" i="21"/>
  <c r="AD368" i="21" s="1"/>
  <c r="AA248" i="20"/>
  <c r="AB247" i="20"/>
  <c r="C166" i="19"/>
  <c r="B167" i="19"/>
  <c r="AA383" i="14"/>
  <c r="AB382" i="14"/>
  <c r="AD381" i="14"/>
  <c r="E163" i="14" s="1"/>
  <c r="AC381" i="14"/>
  <c r="D163" i="14" s="1"/>
  <c r="B164" i="14"/>
  <c r="C163" i="14"/>
  <c r="AB488" i="14"/>
  <c r="AC488" i="14" s="1"/>
  <c r="AA489" i="14"/>
  <c r="AA275" i="14"/>
  <c r="AB274" i="14"/>
  <c r="E148" i="12"/>
  <c r="AB257" i="2"/>
  <c r="AA258" i="2"/>
  <c r="C150" i="2"/>
  <c r="B151" i="2"/>
  <c r="AC259" i="21"/>
  <c r="D145" i="21" s="1"/>
  <c r="AD259" i="21"/>
  <c r="E145" i="21" s="1"/>
  <c r="AK260" i="21"/>
  <c r="AK369" i="21"/>
  <c r="AD270" i="12"/>
  <c r="AC270" i="12"/>
  <c r="AK271" i="12"/>
  <c r="AK274" i="19"/>
  <c r="AC273" i="19"/>
  <c r="AD273" i="19"/>
  <c r="AD375" i="12"/>
  <c r="AC375" i="12"/>
  <c r="AK376" i="12"/>
  <c r="AJ270" i="12"/>
  <c r="AE270" i="12" s="1"/>
  <c r="AF270" i="12" s="1"/>
  <c r="AJ364" i="21"/>
  <c r="AE364" i="21" s="1"/>
  <c r="AF364" i="21" s="1"/>
  <c r="AJ376" i="22"/>
  <c r="AE376" i="22" s="1"/>
  <c r="AF376" i="22" s="1"/>
  <c r="AJ259" i="21"/>
  <c r="AE259" i="21" s="1"/>
  <c r="AF259" i="21" s="1"/>
  <c r="AI255" i="2"/>
  <c r="AE255" i="2" s="1"/>
  <c r="AF255" i="2" s="1"/>
  <c r="F145" i="2"/>
  <c r="AJ244" i="20"/>
  <c r="AE244" i="20" s="1"/>
  <c r="AF244" i="20" s="1"/>
  <c r="F139" i="20"/>
  <c r="AJ375" i="12"/>
  <c r="AE375" i="12" s="1"/>
  <c r="AF375" i="12" s="1"/>
  <c r="AJ381" i="14"/>
  <c r="AE381" i="14" s="1"/>
  <c r="AF381" i="14" s="1"/>
  <c r="F162" i="14"/>
  <c r="AJ587" i="19"/>
  <c r="AE587" i="19" s="1"/>
  <c r="AF587" i="19" s="1"/>
  <c r="AK256" i="2"/>
  <c r="AD255" i="2"/>
  <c r="E146" i="2" s="1"/>
  <c r="AC255" i="2"/>
  <c r="D146" i="2" s="1"/>
  <c r="AJ586" i="22"/>
  <c r="AE586" i="22" s="1"/>
  <c r="AF586" i="22" s="1"/>
  <c r="AJ272" i="19"/>
  <c r="AE272" i="19" s="1"/>
  <c r="AF272" i="19" s="1"/>
  <c r="AK484" i="19"/>
  <c r="AD483" i="19"/>
  <c r="AC483" i="19"/>
  <c r="AI483" i="19"/>
  <c r="AK272" i="22"/>
  <c r="AD271" i="22"/>
  <c r="AC271" i="22"/>
  <c r="AK274" i="14"/>
  <c r="AD273" i="14"/>
  <c r="AC273" i="14"/>
  <c r="AK385" i="14"/>
  <c r="AD244" i="20"/>
  <c r="E140" i="20" s="1"/>
  <c r="AK245" i="20"/>
  <c r="AC244" i="20"/>
  <c r="D140" i="20" s="1"/>
  <c r="AK381" i="19"/>
  <c r="AI275" i="14"/>
  <c r="AK381" i="22"/>
  <c r="AD380" i="22"/>
  <c r="AC380" i="22"/>
  <c r="AK694" i="22"/>
  <c r="AC693" i="22"/>
  <c r="AD693" i="22"/>
  <c r="F143" i="21"/>
  <c r="F162" i="19"/>
  <c r="AJ273" i="22"/>
  <c r="AE273" i="22" s="1"/>
  <c r="AL276" i="22"/>
  <c r="AI261" i="21"/>
  <c r="AI272" i="12"/>
  <c r="AI692" i="22"/>
  <c r="AI378" i="22"/>
  <c r="AL276" i="2"/>
  <c r="AI377" i="12"/>
  <c r="AI386" i="14"/>
  <c r="AI600" i="19"/>
  <c r="AI369" i="21"/>
  <c r="AI246" i="20"/>
  <c r="AJ257" i="2" l="1"/>
  <c r="AF272" i="22"/>
  <c r="AA273" i="12"/>
  <c r="AB272" i="12"/>
  <c r="AE692" i="22"/>
  <c r="AF692" i="22" s="1"/>
  <c r="AJ693" i="22"/>
  <c r="AE377" i="19"/>
  <c r="AF377" i="19" s="1"/>
  <c r="AJ378" i="19"/>
  <c r="AE482" i="19"/>
  <c r="AF482" i="19" s="1"/>
  <c r="AJ483" i="19"/>
  <c r="AE272" i="14"/>
  <c r="AF272" i="14" s="1"/>
  <c r="AJ273" i="14"/>
  <c r="F144" i="21"/>
  <c r="D162" i="22"/>
  <c r="B152" i="12"/>
  <c r="C151" i="12"/>
  <c r="AA378" i="12"/>
  <c r="AB377" i="12"/>
  <c r="AB589" i="22"/>
  <c r="AA590" i="22"/>
  <c r="E162" i="22"/>
  <c r="AB382" i="22"/>
  <c r="AA383" i="22"/>
  <c r="AB484" i="22"/>
  <c r="AC484" i="22" s="1"/>
  <c r="AA485" i="22"/>
  <c r="F161" i="22"/>
  <c r="C164" i="22"/>
  <c r="B165" i="22"/>
  <c r="AD587" i="22"/>
  <c r="AK588" i="22"/>
  <c r="AC587" i="22"/>
  <c r="AC368" i="21"/>
  <c r="C144" i="20"/>
  <c r="B145" i="20"/>
  <c r="AB378" i="19"/>
  <c r="AA379" i="19"/>
  <c r="AD377" i="19"/>
  <c r="E164" i="19" s="1"/>
  <c r="AC377" i="19"/>
  <c r="D164" i="19" s="1"/>
  <c r="AA275" i="19"/>
  <c r="AB274" i="19"/>
  <c r="AC274" i="19" s="1"/>
  <c r="AB694" i="19"/>
  <c r="AC694" i="19"/>
  <c r="AC588" i="19"/>
  <c r="AD588" i="19"/>
  <c r="AA486" i="19"/>
  <c r="AB485" i="19"/>
  <c r="AE693" i="19"/>
  <c r="AD695" i="19"/>
  <c r="AA696" i="19"/>
  <c r="AB589" i="19"/>
  <c r="AA590" i="19"/>
  <c r="AK591" i="19"/>
  <c r="AA265" i="21"/>
  <c r="AB264" i="21"/>
  <c r="C148" i="21"/>
  <c r="B149" i="21"/>
  <c r="AB274" i="22"/>
  <c r="AA275" i="22"/>
  <c r="AA698" i="22"/>
  <c r="AB697" i="22"/>
  <c r="AB369" i="21"/>
  <c r="AD369" i="21" s="1"/>
  <c r="AA370" i="21"/>
  <c r="AA249" i="20"/>
  <c r="AB248" i="20"/>
  <c r="C167" i="19"/>
  <c r="B168" i="19"/>
  <c r="F163" i="19"/>
  <c r="AB383" i="14"/>
  <c r="AA384" i="14"/>
  <c r="AD382" i="14"/>
  <c r="E164" i="14" s="1"/>
  <c r="AC382" i="14"/>
  <c r="D164" i="14" s="1"/>
  <c r="C164" i="14"/>
  <c r="B165" i="14"/>
  <c r="AA276" i="14"/>
  <c r="AB275" i="14"/>
  <c r="AB489" i="14"/>
  <c r="AC489" i="14" s="1"/>
  <c r="AA490" i="14"/>
  <c r="C151" i="2"/>
  <c r="B152" i="2"/>
  <c r="AB258" i="2"/>
  <c r="AA259" i="2"/>
  <c r="AK695" i="22"/>
  <c r="AC694" i="22"/>
  <c r="AD694" i="22"/>
  <c r="AI276" i="14"/>
  <c r="AK382" i="19"/>
  <c r="AK246" i="20"/>
  <c r="AC245" i="20"/>
  <c r="D141" i="20" s="1"/>
  <c r="AD245" i="20"/>
  <c r="E141" i="20" s="1"/>
  <c r="AC274" i="14"/>
  <c r="AD274" i="14"/>
  <c r="AK275" i="14"/>
  <c r="AK485" i="19"/>
  <c r="AD484" i="19"/>
  <c r="AC484" i="19"/>
  <c r="AJ273" i="19"/>
  <c r="AE273" i="19" s="1"/>
  <c r="AF273" i="19" s="1"/>
  <c r="AK257" i="2"/>
  <c r="AD256" i="2"/>
  <c r="E147" i="2" s="1"/>
  <c r="AC256" i="2"/>
  <c r="D147" i="2" s="1"/>
  <c r="AJ588" i="19"/>
  <c r="AE588" i="19" s="1"/>
  <c r="AF588" i="19" s="1"/>
  <c r="AJ382" i="14"/>
  <c r="AE382" i="14" s="1"/>
  <c r="AF382" i="14" s="1"/>
  <c r="F163" i="14"/>
  <c r="AJ376" i="12"/>
  <c r="AE376" i="12" s="1"/>
  <c r="AF376" i="12" s="1"/>
  <c r="AJ245" i="20"/>
  <c r="AE245" i="20" s="1"/>
  <c r="AF245" i="20" s="1"/>
  <c r="F140" i="20"/>
  <c r="AI256" i="2"/>
  <c r="AE256" i="2" s="1"/>
  <c r="AF256" i="2" s="1"/>
  <c r="F146" i="2"/>
  <c r="AJ260" i="21"/>
  <c r="AE260" i="21" s="1"/>
  <c r="AF260" i="21" s="1"/>
  <c r="AJ377" i="22"/>
  <c r="AE377" i="22" s="1"/>
  <c r="AF377" i="22" s="1"/>
  <c r="AJ365" i="21"/>
  <c r="AE365" i="21" s="1"/>
  <c r="AF365" i="21" s="1"/>
  <c r="AJ271" i="12"/>
  <c r="AE271" i="12" s="1"/>
  <c r="AF271" i="12" s="1"/>
  <c r="AK377" i="12"/>
  <c r="AC376" i="12"/>
  <c r="AD376" i="12"/>
  <c r="AC271" i="12"/>
  <c r="D150" i="12" s="1"/>
  <c r="AD271" i="12"/>
  <c r="E150" i="12" s="1"/>
  <c r="AK272" i="12"/>
  <c r="AD260" i="21"/>
  <c r="E146" i="21" s="1"/>
  <c r="AC260" i="21"/>
  <c r="D146" i="21" s="1"/>
  <c r="AK261" i="21"/>
  <c r="E149" i="12"/>
  <c r="AD381" i="22"/>
  <c r="AK382" i="22"/>
  <c r="AC381" i="22"/>
  <c r="AK386" i="14"/>
  <c r="AK273" i="22"/>
  <c r="AF273" i="22" s="1"/>
  <c r="AC272" i="22"/>
  <c r="AD272" i="22"/>
  <c r="E163" i="22" s="1"/>
  <c r="AI484" i="19"/>
  <c r="AJ587" i="22"/>
  <c r="AE587" i="22" s="1"/>
  <c r="AF587" i="22" s="1"/>
  <c r="AK275" i="19"/>
  <c r="AK370" i="21"/>
  <c r="F148" i="12"/>
  <c r="D149" i="12"/>
  <c r="AI370" i="21"/>
  <c r="AL277" i="22"/>
  <c r="AI247" i="20"/>
  <c r="AI601" i="19"/>
  <c r="AI387" i="14"/>
  <c r="AI378" i="12"/>
  <c r="AL277" i="2"/>
  <c r="AI379" i="22"/>
  <c r="AI693" i="22"/>
  <c r="AI273" i="12"/>
  <c r="AI262" i="21"/>
  <c r="AJ274" i="22"/>
  <c r="AE274" i="22" l="1"/>
  <c r="AB273" i="12"/>
  <c r="AA274" i="12"/>
  <c r="AJ258" i="2"/>
  <c r="AE693" i="22"/>
  <c r="AF693" i="22" s="1"/>
  <c r="AJ694" i="22"/>
  <c r="AE483" i="19"/>
  <c r="AF483" i="19" s="1"/>
  <c r="AJ484" i="19"/>
  <c r="AE378" i="19"/>
  <c r="AF378" i="19" s="1"/>
  <c r="AJ379" i="19"/>
  <c r="AE273" i="14"/>
  <c r="AF273" i="14" s="1"/>
  <c r="AJ274" i="14"/>
  <c r="B153" i="12"/>
  <c r="C152" i="12"/>
  <c r="AB378" i="12"/>
  <c r="AA379" i="12"/>
  <c r="AD274" i="19"/>
  <c r="AB590" i="22"/>
  <c r="AA591" i="22"/>
  <c r="AB485" i="22"/>
  <c r="AC485" i="22" s="1"/>
  <c r="AA486" i="22"/>
  <c r="AA384" i="22"/>
  <c r="AB383" i="22"/>
  <c r="D163" i="22"/>
  <c r="AD588" i="22"/>
  <c r="AC588" i="22"/>
  <c r="AK589" i="22"/>
  <c r="B166" i="22"/>
  <c r="C165" i="22"/>
  <c r="AC369" i="21"/>
  <c r="C145" i="20"/>
  <c r="B146" i="20"/>
  <c r="AD378" i="19"/>
  <c r="E165" i="19" s="1"/>
  <c r="AC378" i="19"/>
  <c r="D165" i="19" s="1"/>
  <c r="AB379" i="19"/>
  <c r="AA380" i="19"/>
  <c r="AB275" i="19"/>
  <c r="AA276" i="19"/>
  <c r="AA591" i="19"/>
  <c r="AB590" i="19"/>
  <c r="AD696" i="19"/>
  <c r="AA697" i="19"/>
  <c r="AA487" i="19"/>
  <c r="AB486" i="19"/>
  <c r="AE694" i="19"/>
  <c r="AD589" i="19"/>
  <c r="AC589" i="19"/>
  <c r="AC695" i="19"/>
  <c r="AB695" i="19"/>
  <c r="AK592" i="19"/>
  <c r="AA266" i="21"/>
  <c r="AB265" i="21"/>
  <c r="B150" i="21"/>
  <c r="C149" i="21"/>
  <c r="AA699" i="22"/>
  <c r="AB698" i="22"/>
  <c r="AB275" i="22"/>
  <c r="AA276" i="22"/>
  <c r="AB370" i="21"/>
  <c r="AD370" i="21" s="1"/>
  <c r="AA371" i="21"/>
  <c r="AA250" i="20"/>
  <c r="AB249" i="20"/>
  <c r="F162" i="22"/>
  <c r="C168" i="19"/>
  <c r="B169" i="19"/>
  <c r="F164" i="19"/>
  <c r="AC383" i="14"/>
  <c r="D165" i="14" s="1"/>
  <c r="AD383" i="14"/>
  <c r="E165" i="14" s="1"/>
  <c r="AA385" i="14"/>
  <c r="AB384" i="14"/>
  <c r="B166" i="14"/>
  <c r="C165" i="14"/>
  <c r="AB276" i="14"/>
  <c r="AA277" i="14"/>
  <c r="AB490" i="14"/>
  <c r="AC490" i="14" s="1"/>
  <c r="AA491" i="14"/>
  <c r="F149" i="12"/>
  <c r="AB259" i="2"/>
  <c r="AA260" i="2"/>
  <c r="B153" i="2"/>
  <c r="C152" i="2"/>
  <c r="AK371" i="21"/>
  <c r="AI485" i="19"/>
  <c r="AK274" i="22"/>
  <c r="AC273" i="22"/>
  <c r="AD273" i="22"/>
  <c r="AK273" i="12"/>
  <c r="AD272" i="12"/>
  <c r="AC272" i="12"/>
  <c r="AJ274" i="19"/>
  <c r="AE274" i="19" s="1"/>
  <c r="AF274" i="19" s="1"/>
  <c r="AD246" i="20"/>
  <c r="E142" i="20" s="1"/>
  <c r="AK247" i="20"/>
  <c r="AC246" i="20"/>
  <c r="D142" i="20" s="1"/>
  <c r="AK696" i="22"/>
  <c r="AD695" i="22"/>
  <c r="AC695" i="22"/>
  <c r="F145" i="21"/>
  <c r="AK276" i="19"/>
  <c r="AD275" i="19"/>
  <c r="AC275" i="19"/>
  <c r="AJ588" i="22"/>
  <c r="AE588" i="22" s="1"/>
  <c r="AF588" i="22" s="1"/>
  <c r="AK387" i="14"/>
  <c r="AC382" i="22"/>
  <c r="AK383" i="22"/>
  <c r="AD382" i="22"/>
  <c r="AD261" i="21"/>
  <c r="E147" i="21" s="1"/>
  <c r="AC261" i="21"/>
  <c r="D147" i="21" s="1"/>
  <c r="AK262" i="21"/>
  <c r="AD377" i="12"/>
  <c r="AC377" i="12"/>
  <c r="AK378" i="12"/>
  <c r="AJ272" i="12"/>
  <c r="AE272" i="12" s="1"/>
  <c r="AF272" i="12" s="1"/>
  <c r="AJ366" i="21"/>
  <c r="AE366" i="21" s="1"/>
  <c r="AF366" i="21" s="1"/>
  <c r="AJ378" i="22"/>
  <c r="AE378" i="22" s="1"/>
  <c r="AF378" i="22" s="1"/>
  <c r="F163" i="22"/>
  <c r="AJ261" i="21"/>
  <c r="AE261" i="21" s="1"/>
  <c r="AF261" i="21" s="1"/>
  <c r="F146" i="21"/>
  <c r="AI257" i="2"/>
  <c r="AE257" i="2" s="1"/>
  <c r="AF257" i="2" s="1"/>
  <c r="F147" i="2"/>
  <c r="AJ246" i="20"/>
  <c r="AE246" i="20" s="1"/>
  <c r="AF246" i="20" s="1"/>
  <c r="F141" i="20"/>
  <c r="AJ377" i="12"/>
  <c r="AE377" i="12" s="1"/>
  <c r="AF377" i="12" s="1"/>
  <c r="AJ383" i="14"/>
  <c r="AE383" i="14" s="1"/>
  <c r="AF383" i="14" s="1"/>
  <c r="F164" i="14"/>
  <c r="AJ589" i="19"/>
  <c r="AE589" i="19" s="1"/>
  <c r="AF589" i="19" s="1"/>
  <c r="AK258" i="2"/>
  <c r="AD257" i="2"/>
  <c r="E148" i="2" s="1"/>
  <c r="AC257" i="2"/>
  <c r="D148" i="2" s="1"/>
  <c r="AC485" i="19"/>
  <c r="AK486" i="19"/>
  <c r="AD485" i="19"/>
  <c r="AK276" i="14"/>
  <c r="AD275" i="14"/>
  <c r="AC275" i="14"/>
  <c r="AK383" i="19"/>
  <c r="AI277" i="14"/>
  <c r="AJ275" i="22"/>
  <c r="AE275" i="22" s="1"/>
  <c r="AL278" i="2"/>
  <c r="AL278" i="22"/>
  <c r="AI371" i="21"/>
  <c r="AI263" i="21"/>
  <c r="AI274" i="12"/>
  <c r="AI694" i="22"/>
  <c r="AI380" i="22"/>
  <c r="AI379" i="12"/>
  <c r="AI388" i="14"/>
  <c r="AI602" i="19"/>
  <c r="AI248" i="20"/>
  <c r="AJ259" i="2" l="1"/>
  <c r="AB274" i="12"/>
  <c r="AA275" i="12"/>
  <c r="AF274" i="22"/>
  <c r="AE694" i="22"/>
  <c r="AF694" i="22" s="1"/>
  <c r="AJ695" i="22"/>
  <c r="AE379" i="19"/>
  <c r="AF379" i="19" s="1"/>
  <c r="AJ380" i="19"/>
  <c r="AE484" i="19"/>
  <c r="AF484" i="19" s="1"/>
  <c r="AJ485" i="19"/>
  <c r="AE274" i="14"/>
  <c r="AF274" i="14" s="1"/>
  <c r="AJ275" i="14"/>
  <c r="C153" i="12"/>
  <c r="B154" i="12"/>
  <c r="E164" i="22"/>
  <c r="AB379" i="12"/>
  <c r="AA380" i="12"/>
  <c r="AA592" i="22"/>
  <c r="AB591" i="22"/>
  <c r="AA385" i="22"/>
  <c r="AB384" i="22"/>
  <c r="AB486" i="22"/>
  <c r="AC486" i="22" s="1"/>
  <c r="AA487" i="22"/>
  <c r="D164" i="22"/>
  <c r="AK590" i="22"/>
  <c r="AC589" i="22"/>
  <c r="AD589" i="22"/>
  <c r="B167" i="22"/>
  <c r="C166" i="22"/>
  <c r="AC370" i="21"/>
  <c r="B147" i="20"/>
  <c r="C146" i="20"/>
  <c r="AB380" i="19"/>
  <c r="AA381" i="19"/>
  <c r="AD379" i="19"/>
  <c r="E166" i="19" s="1"/>
  <c r="AC379" i="19"/>
  <c r="D166" i="19" s="1"/>
  <c r="AA277" i="19"/>
  <c r="AB276" i="19"/>
  <c r="AC276" i="19" s="1"/>
  <c r="AA488" i="19"/>
  <c r="AB487" i="19"/>
  <c r="AB696" i="19"/>
  <c r="AC696" i="19"/>
  <c r="AB591" i="19"/>
  <c r="AA592" i="19"/>
  <c r="AE695" i="19"/>
  <c r="AD697" i="19"/>
  <c r="AA698" i="19"/>
  <c r="AD590" i="19"/>
  <c r="AC590" i="19"/>
  <c r="AK593" i="19"/>
  <c r="C150" i="21"/>
  <c r="B151" i="21"/>
  <c r="AA267" i="21"/>
  <c r="AB266" i="21"/>
  <c r="AB699" i="22"/>
  <c r="AA700" i="22"/>
  <c r="AB276" i="22"/>
  <c r="AA277" i="22"/>
  <c r="AB371" i="21"/>
  <c r="AD371" i="21" s="1"/>
  <c r="AA372" i="21"/>
  <c r="AA251" i="20"/>
  <c r="AB250" i="20"/>
  <c r="B170" i="19"/>
  <c r="C169" i="19"/>
  <c r="AD384" i="14"/>
  <c r="E166" i="14" s="1"/>
  <c r="AC384" i="14"/>
  <c r="D166" i="14" s="1"/>
  <c r="AA386" i="14"/>
  <c r="AB385" i="14"/>
  <c r="C166" i="14"/>
  <c r="B167" i="14"/>
  <c r="AA492" i="14"/>
  <c r="AB491" i="14"/>
  <c r="AC491" i="14" s="1"/>
  <c r="AA278" i="14"/>
  <c r="AB277" i="14"/>
  <c r="C153" i="2"/>
  <c r="B154" i="2"/>
  <c r="AA261" i="2"/>
  <c r="AB260" i="2"/>
  <c r="AD486" i="19"/>
  <c r="AC486" i="19"/>
  <c r="AK487" i="19"/>
  <c r="AI278" i="14"/>
  <c r="AK384" i="19"/>
  <c r="AC276" i="14"/>
  <c r="AD276" i="14"/>
  <c r="AK277" i="14"/>
  <c r="AK259" i="2"/>
  <c r="AD258" i="2"/>
  <c r="E149" i="2" s="1"/>
  <c r="AC258" i="2"/>
  <c r="D149" i="2" s="1"/>
  <c r="AJ590" i="19"/>
  <c r="AE590" i="19" s="1"/>
  <c r="AF590" i="19" s="1"/>
  <c r="AJ384" i="14"/>
  <c r="AE384" i="14" s="1"/>
  <c r="AF384" i="14" s="1"/>
  <c r="F165" i="14"/>
  <c r="AJ378" i="12"/>
  <c r="AE378" i="12" s="1"/>
  <c r="AF378" i="12" s="1"/>
  <c r="AJ247" i="20"/>
  <c r="AE247" i="20" s="1"/>
  <c r="AF247" i="20" s="1"/>
  <c r="F142" i="20"/>
  <c r="AI258" i="2"/>
  <c r="AE258" i="2" s="1"/>
  <c r="AF258" i="2" s="1"/>
  <c r="F148" i="2"/>
  <c r="AJ262" i="21"/>
  <c r="AE262" i="21" s="1"/>
  <c r="AF262" i="21" s="1"/>
  <c r="AJ379" i="22"/>
  <c r="AE379" i="22" s="1"/>
  <c r="AF379" i="22" s="1"/>
  <c r="AJ367" i="21"/>
  <c r="AE367" i="21" s="1"/>
  <c r="AF367" i="21" s="1"/>
  <c r="AJ273" i="12"/>
  <c r="AE273" i="12" s="1"/>
  <c r="AF273" i="12" s="1"/>
  <c r="F151" i="12"/>
  <c r="AC262" i="21"/>
  <c r="D148" i="21" s="1"/>
  <c r="AD262" i="21"/>
  <c r="E148" i="21" s="1"/>
  <c r="AK263" i="21"/>
  <c r="AK384" i="22"/>
  <c r="AC383" i="22"/>
  <c r="AD383" i="22"/>
  <c r="AK388" i="14"/>
  <c r="AJ589" i="22"/>
  <c r="AE589" i="22" s="1"/>
  <c r="AF589" i="22" s="1"/>
  <c r="AC696" i="22"/>
  <c r="AK697" i="22"/>
  <c r="AD696" i="22"/>
  <c r="AK248" i="20"/>
  <c r="AC247" i="20"/>
  <c r="D143" i="20" s="1"/>
  <c r="AD247" i="20"/>
  <c r="E143" i="20" s="1"/>
  <c r="AC273" i="12"/>
  <c r="AK274" i="12"/>
  <c r="AD273" i="12"/>
  <c r="AI486" i="19"/>
  <c r="AK372" i="21"/>
  <c r="F165" i="19"/>
  <c r="D151" i="12"/>
  <c r="AD378" i="12"/>
  <c r="AK379" i="12"/>
  <c r="AC378" i="12"/>
  <c r="AK277" i="19"/>
  <c r="AJ275" i="19"/>
  <c r="AE275" i="19" s="1"/>
  <c r="AF275" i="19" s="1"/>
  <c r="AK275" i="22"/>
  <c r="AF275" i="22" s="1"/>
  <c r="AC274" i="22"/>
  <c r="D165" i="22" s="1"/>
  <c r="AD274" i="22"/>
  <c r="E165" i="22" s="1"/>
  <c r="F150" i="12"/>
  <c r="E151" i="12"/>
  <c r="AL279" i="22"/>
  <c r="AL279" i="2"/>
  <c r="AI249" i="20"/>
  <c r="AI603" i="19"/>
  <c r="AI389" i="14"/>
  <c r="AI380" i="12"/>
  <c r="AI381" i="22"/>
  <c r="AI695" i="22"/>
  <c r="AI275" i="12"/>
  <c r="AI264" i="21"/>
  <c r="AI372" i="21"/>
  <c r="AJ276" i="22"/>
  <c r="AE276" i="22" s="1"/>
  <c r="AB275" i="12" l="1"/>
  <c r="AA276" i="12"/>
  <c r="AJ260" i="2"/>
  <c r="AE695" i="22"/>
  <c r="AF695" i="22" s="1"/>
  <c r="AJ696" i="22"/>
  <c r="AE485" i="19"/>
  <c r="AF485" i="19" s="1"/>
  <c r="AJ486" i="19"/>
  <c r="AE380" i="19"/>
  <c r="AF380" i="19" s="1"/>
  <c r="AJ381" i="19"/>
  <c r="AE275" i="14"/>
  <c r="AF275" i="14" s="1"/>
  <c r="AJ276" i="14"/>
  <c r="C154" i="12"/>
  <c r="B155" i="12"/>
  <c r="AB380" i="12"/>
  <c r="AA381" i="12"/>
  <c r="AA593" i="22"/>
  <c r="AB592" i="22"/>
  <c r="AA386" i="22"/>
  <c r="AB385" i="22"/>
  <c r="AA488" i="22"/>
  <c r="AB487" i="22"/>
  <c r="AC487" i="22" s="1"/>
  <c r="AD590" i="22"/>
  <c r="AK591" i="22"/>
  <c r="AC590" i="22"/>
  <c r="B168" i="22"/>
  <c r="C167" i="22"/>
  <c r="AC371" i="21"/>
  <c r="C147" i="20"/>
  <c r="B148" i="20"/>
  <c r="F166" i="19"/>
  <c r="AD276" i="19"/>
  <c r="AC380" i="19"/>
  <c r="D167" i="19" s="1"/>
  <c r="AD380" i="19"/>
  <c r="E167" i="19" s="1"/>
  <c r="AB381" i="19"/>
  <c r="AA382" i="19"/>
  <c r="AB277" i="19"/>
  <c r="AD277" i="19" s="1"/>
  <c r="AA278" i="19"/>
  <c r="AD698" i="19"/>
  <c r="AA699" i="19"/>
  <c r="AC591" i="19"/>
  <c r="AD591" i="19"/>
  <c r="AA489" i="19"/>
  <c r="AB488" i="19"/>
  <c r="AE696" i="19"/>
  <c r="AC697" i="19"/>
  <c r="AB697" i="19"/>
  <c r="AA593" i="19"/>
  <c r="AB592" i="19"/>
  <c r="AK594" i="19"/>
  <c r="AB267" i="21"/>
  <c r="AA268" i="21"/>
  <c r="C151" i="21"/>
  <c r="B152" i="21"/>
  <c r="AB277" i="22"/>
  <c r="AA278" i="22"/>
  <c r="AB700" i="22"/>
  <c r="AA701" i="22"/>
  <c r="AB372" i="21"/>
  <c r="AD372" i="21" s="1"/>
  <c r="AA373" i="21"/>
  <c r="AB251" i="20"/>
  <c r="AA252" i="20"/>
  <c r="B171" i="19"/>
  <c r="C170" i="19"/>
  <c r="AD385" i="14"/>
  <c r="AC385" i="14"/>
  <c r="D167" i="14" s="1"/>
  <c r="E167" i="14"/>
  <c r="AA387" i="14"/>
  <c r="AB386" i="14"/>
  <c r="B168" i="14"/>
  <c r="C167" i="14"/>
  <c r="AB278" i="14"/>
  <c r="AA279" i="14"/>
  <c r="AA493" i="14"/>
  <c r="AB492" i="14"/>
  <c r="AC492" i="14" s="1"/>
  <c r="AA262" i="2"/>
  <c r="AB261" i="2"/>
  <c r="B155" i="2"/>
  <c r="C154" i="2"/>
  <c r="AK276" i="22"/>
  <c r="AF276" i="22" s="1"/>
  <c r="AC275" i="22"/>
  <c r="AD275" i="22"/>
  <c r="E166" i="22" s="1"/>
  <c r="AJ276" i="19"/>
  <c r="AE276" i="19" s="1"/>
  <c r="AF276" i="19" s="1"/>
  <c r="AK385" i="22"/>
  <c r="AC384" i="22"/>
  <c r="AD384" i="22"/>
  <c r="AK278" i="14"/>
  <c r="AD277" i="14"/>
  <c r="AC277" i="14"/>
  <c r="AK385" i="19"/>
  <c r="AI279" i="14"/>
  <c r="E152" i="12"/>
  <c r="D152" i="12"/>
  <c r="F164" i="22"/>
  <c r="F147" i="21"/>
  <c r="AK278" i="19"/>
  <c r="AC277" i="19"/>
  <c r="AD379" i="12"/>
  <c r="AK380" i="12"/>
  <c r="AC379" i="12"/>
  <c r="AK373" i="21"/>
  <c r="AI487" i="19"/>
  <c r="AK275" i="12"/>
  <c r="AD274" i="12"/>
  <c r="AC274" i="12"/>
  <c r="AC248" i="20"/>
  <c r="D144" i="20" s="1"/>
  <c r="AD248" i="20"/>
  <c r="E144" i="20" s="1"/>
  <c r="AK249" i="20"/>
  <c r="AK698" i="22"/>
  <c r="AC697" i="22"/>
  <c r="AD697" i="22"/>
  <c r="AJ590" i="22"/>
  <c r="AE590" i="22" s="1"/>
  <c r="AF590" i="22" s="1"/>
  <c r="AK389" i="14"/>
  <c r="AD263" i="21"/>
  <c r="E149" i="21" s="1"/>
  <c r="AC263" i="21"/>
  <c r="D149" i="21" s="1"/>
  <c r="AK264" i="21"/>
  <c r="AJ274" i="12"/>
  <c r="AE274" i="12" s="1"/>
  <c r="AF274" i="12" s="1"/>
  <c r="AJ368" i="21"/>
  <c r="AE368" i="21" s="1"/>
  <c r="AF368" i="21" s="1"/>
  <c r="AJ380" i="22"/>
  <c r="AE380" i="22" s="1"/>
  <c r="AF380" i="22" s="1"/>
  <c r="AJ263" i="21"/>
  <c r="AE263" i="21" s="1"/>
  <c r="AF263" i="21" s="1"/>
  <c r="AI259" i="2"/>
  <c r="AE259" i="2" s="1"/>
  <c r="AF259" i="2" s="1"/>
  <c r="F149" i="2"/>
  <c r="AJ248" i="20"/>
  <c r="AE248" i="20" s="1"/>
  <c r="AF248" i="20" s="1"/>
  <c r="F143" i="20"/>
  <c r="AJ379" i="12"/>
  <c r="AE379" i="12" s="1"/>
  <c r="AF379" i="12" s="1"/>
  <c r="AJ385" i="14"/>
  <c r="AE385" i="14" s="1"/>
  <c r="AF385" i="14" s="1"/>
  <c r="F166" i="14"/>
  <c r="AJ591" i="19"/>
  <c r="AE591" i="19" s="1"/>
  <c r="AF591" i="19" s="1"/>
  <c r="AK260" i="2"/>
  <c r="AC259" i="2"/>
  <c r="D150" i="2" s="1"/>
  <c r="AD259" i="2"/>
  <c r="E150" i="2" s="1"/>
  <c r="AK488" i="19"/>
  <c r="AC487" i="19"/>
  <c r="AD487" i="19"/>
  <c r="AJ277" i="22"/>
  <c r="AE277" i="22" s="1"/>
  <c r="AL280" i="22"/>
  <c r="AI373" i="21"/>
  <c r="AI265" i="21"/>
  <c r="AI276" i="12"/>
  <c r="AI696" i="22"/>
  <c r="AI382" i="22"/>
  <c r="AI381" i="12"/>
  <c r="AI390" i="14"/>
  <c r="AI604" i="19"/>
  <c r="AI250" i="20"/>
  <c r="AL280" i="2"/>
  <c r="AJ261" i="2" l="1"/>
  <c r="AA277" i="12"/>
  <c r="AB276" i="12"/>
  <c r="D153" i="12"/>
  <c r="AE696" i="22"/>
  <c r="AF696" i="22" s="1"/>
  <c r="AJ697" i="22"/>
  <c r="AE381" i="19"/>
  <c r="AF381" i="19" s="1"/>
  <c r="AJ382" i="19"/>
  <c r="AE486" i="19"/>
  <c r="AF486" i="19" s="1"/>
  <c r="AJ487" i="19"/>
  <c r="AE276" i="14"/>
  <c r="AF276" i="14" s="1"/>
  <c r="AJ277" i="14"/>
  <c r="C155" i="12"/>
  <c r="B156" i="12"/>
  <c r="F148" i="21"/>
  <c r="F165" i="22"/>
  <c r="AB381" i="12"/>
  <c r="AA382" i="12"/>
  <c r="AA594" i="22"/>
  <c r="AB593" i="22"/>
  <c r="AB488" i="22"/>
  <c r="AC488" i="22" s="1"/>
  <c r="AA489" i="22"/>
  <c r="AA387" i="22"/>
  <c r="AB386" i="22"/>
  <c r="D166" i="22"/>
  <c r="B169" i="22"/>
  <c r="C168" i="22"/>
  <c r="AK592" i="22"/>
  <c r="AD591" i="22"/>
  <c r="AC591" i="22"/>
  <c r="AC372" i="21"/>
  <c r="C148" i="20"/>
  <c r="B149" i="20"/>
  <c r="AB382" i="19"/>
  <c r="AA383" i="19"/>
  <c r="AD381" i="19"/>
  <c r="E168" i="19" s="1"/>
  <c r="AC381" i="19"/>
  <c r="D168" i="19" s="1"/>
  <c r="AA279" i="19"/>
  <c r="AB278" i="19"/>
  <c r="AC278" i="19" s="1"/>
  <c r="AD592" i="19"/>
  <c r="AC592" i="19"/>
  <c r="AA490" i="19"/>
  <c r="AB489" i="19"/>
  <c r="AC698" i="19"/>
  <c r="AB698" i="19"/>
  <c r="AE697" i="19"/>
  <c r="AB593" i="19"/>
  <c r="AA594" i="19"/>
  <c r="AD699" i="19"/>
  <c r="AA700" i="19"/>
  <c r="AK595" i="19"/>
  <c r="C152" i="21"/>
  <c r="B153" i="21"/>
  <c r="AA269" i="21"/>
  <c r="AB268" i="21"/>
  <c r="AA702" i="22"/>
  <c r="AB701" i="22"/>
  <c r="AB278" i="22"/>
  <c r="AA279" i="22"/>
  <c r="AB373" i="21"/>
  <c r="AD373" i="21" s="1"/>
  <c r="AA374" i="21"/>
  <c r="AB252" i="20"/>
  <c r="AA253" i="20"/>
  <c r="C171" i="19"/>
  <c r="B172" i="19"/>
  <c r="AC386" i="14"/>
  <c r="D168" i="14" s="1"/>
  <c r="AD386" i="14"/>
  <c r="E168" i="14" s="1"/>
  <c r="AB387" i="14"/>
  <c r="AA388" i="14"/>
  <c r="C168" i="14"/>
  <c r="B169" i="14"/>
  <c r="AB493" i="14"/>
  <c r="AC493" i="14" s="1"/>
  <c r="AA494" i="14"/>
  <c r="AB279" i="14"/>
  <c r="AA280" i="14"/>
  <c r="E153" i="12"/>
  <c r="B156" i="2"/>
  <c r="C155" i="2"/>
  <c r="AB262" i="2"/>
  <c r="AA263" i="2"/>
  <c r="AC264" i="21"/>
  <c r="D150" i="21" s="1"/>
  <c r="AD264" i="21"/>
  <c r="E150" i="21" s="1"/>
  <c r="AK265" i="21"/>
  <c r="AK390" i="14"/>
  <c r="AC698" i="22"/>
  <c r="AK699" i="22"/>
  <c r="AD698" i="22"/>
  <c r="AK276" i="12"/>
  <c r="AC275" i="12"/>
  <c r="AD275" i="12"/>
  <c r="AK386" i="19"/>
  <c r="AC278" i="14"/>
  <c r="AK279" i="14"/>
  <c r="AD278" i="14"/>
  <c r="AK277" i="22"/>
  <c r="AF277" i="22" s="1"/>
  <c r="AC276" i="22"/>
  <c r="AD276" i="22"/>
  <c r="F152" i="12"/>
  <c r="F167" i="19"/>
  <c r="AD488" i="19"/>
  <c r="AK489" i="19"/>
  <c r="AC488" i="19"/>
  <c r="AK261" i="2"/>
  <c r="AD260" i="2"/>
  <c r="E151" i="2" s="1"/>
  <c r="AC260" i="2"/>
  <c r="D151" i="2" s="1"/>
  <c r="AJ592" i="19"/>
  <c r="AE592" i="19" s="1"/>
  <c r="AF592" i="19" s="1"/>
  <c r="AJ386" i="14"/>
  <c r="AE386" i="14" s="1"/>
  <c r="AF386" i="14" s="1"/>
  <c r="F167" i="14"/>
  <c r="AJ380" i="12"/>
  <c r="AE380" i="12" s="1"/>
  <c r="AF380" i="12" s="1"/>
  <c r="AJ249" i="20"/>
  <c r="AE249" i="20" s="1"/>
  <c r="AF249" i="20" s="1"/>
  <c r="F144" i="20"/>
  <c r="AI260" i="2"/>
  <c r="AE260" i="2" s="1"/>
  <c r="AF260" i="2" s="1"/>
  <c r="F150" i="2"/>
  <c r="AJ264" i="21"/>
  <c r="AE264" i="21" s="1"/>
  <c r="AF264" i="21" s="1"/>
  <c r="AJ381" i="22"/>
  <c r="AE381" i="22" s="1"/>
  <c r="AF381" i="22" s="1"/>
  <c r="AJ369" i="21"/>
  <c r="AE369" i="21" s="1"/>
  <c r="AF369" i="21" s="1"/>
  <c r="AJ275" i="12"/>
  <c r="AE275" i="12" s="1"/>
  <c r="AF275" i="12" s="1"/>
  <c r="F153" i="12"/>
  <c r="AJ591" i="22"/>
  <c r="AE591" i="22" s="1"/>
  <c r="AF591" i="22" s="1"/>
  <c r="AC249" i="20"/>
  <c r="D145" i="20" s="1"/>
  <c r="AD249" i="20"/>
  <c r="E145" i="20" s="1"/>
  <c r="AK250" i="20"/>
  <c r="AI488" i="19"/>
  <c r="AK374" i="21"/>
  <c r="AD380" i="12"/>
  <c r="AK381" i="12"/>
  <c r="AC380" i="12"/>
  <c r="AK279" i="19"/>
  <c r="AI280" i="14"/>
  <c r="AD385" i="22"/>
  <c r="AK386" i="22"/>
  <c r="AC385" i="22"/>
  <c r="AJ277" i="19"/>
  <c r="AE277" i="19" s="1"/>
  <c r="AF277" i="19" s="1"/>
  <c r="AL281" i="22"/>
  <c r="AL281" i="2"/>
  <c r="AI251" i="20"/>
  <c r="AI605" i="19"/>
  <c r="AI391" i="14"/>
  <c r="AI382" i="12"/>
  <c r="AI383" i="22"/>
  <c r="AI697" i="22"/>
  <c r="AI277" i="12"/>
  <c r="AI266" i="21"/>
  <c r="AI374" i="21"/>
  <c r="AJ278" i="22"/>
  <c r="AE278" i="22" s="1"/>
  <c r="AB277" i="12" l="1"/>
  <c r="AA278" i="12"/>
  <c r="AJ262" i="2"/>
  <c r="AE697" i="22"/>
  <c r="AF697" i="22" s="1"/>
  <c r="AJ698" i="22"/>
  <c r="AE487" i="19"/>
  <c r="AF487" i="19" s="1"/>
  <c r="AJ488" i="19"/>
  <c r="AE382" i="19"/>
  <c r="AF382" i="19" s="1"/>
  <c r="AJ383" i="19"/>
  <c r="AE277" i="14"/>
  <c r="AF277" i="14" s="1"/>
  <c r="AJ278" i="14"/>
  <c r="AD278" i="19"/>
  <c r="B157" i="12"/>
  <c r="C156" i="12"/>
  <c r="AB382" i="12"/>
  <c r="AA383" i="12"/>
  <c r="AC373" i="21"/>
  <c r="E167" i="22"/>
  <c r="AA595" i="22"/>
  <c r="AB594" i="22"/>
  <c r="AA388" i="22"/>
  <c r="AB387" i="22"/>
  <c r="AB489" i="22"/>
  <c r="AC489" i="22" s="1"/>
  <c r="AA490" i="22"/>
  <c r="F166" i="22"/>
  <c r="D167" i="22"/>
  <c r="AD592" i="22"/>
  <c r="AC592" i="22"/>
  <c r="AK593" i="22"/>
  <c r="B170" i="22"/>
  <c r="C169" i="22"/>
  <c r="C149" i="20"/>
  <c r="B150" i="20"/>
  <c r="AC382" i="19"/>
  <c r="D169" i="19" s="1"/>
  <c r="AD382" i="19"/>
  <c r="E169" i="19" s="1"/>
  <c r="AB383" i="19"/>
  <c r="AA384" i="19"/>
  <c r="AA280" i="19"/>
  <c r="AB279" i="19"/>
  <c r="AC279" i="19" s="1"/>
  <c r="AE698" i="19"/>
  <c r="AA701" i="19"/>
  <c r="AD700" i="19"/>
  <c r="AA595" i="19"/>
  <c r="AB594" i="19"/>
  <c r="AA491" i="19"/>
  <c r="AB490" i="19"/>
  <c r="AB699" i="19"/>
  <c r="AC699" i="19"/>
  <c r="AD593" i="19"/>
  <c r="AC593" i="19"/>
  <c r="F168" i="19"/>
  <c r="AK596" i="19"/>
  <c r="AA270" i="21"/>
  <c r="AB269" i="21"/>
  <c r="C153" i="21"/>
  <c r="B154" i="21"/>
  <c r="AB702" i="22"/>
  <c r="AA703" i="22"/>
  <c r="AA280" i="22"/>
  <c r="AB279" i="22"/>
  <c r="AB374" i="21"/>
  <c r="AC374" i="21" s="1"/>
  <c r="AA375" i="21"/>
  <c r="AA254" i="20"/>
  <c r="AB253" i="20"/>
  <c r="C172" i="19"/>
  <c r="B173" i="19"/>
  <c r="AB388" i="14"/>
  <c r="AA389" i="14"/>
  <c r="AC387" i="14"/>
  <c r="D169" i="14" s="1"/>
  <c r="AD387" i="14"/>
  <c r="E169" i="14" s="1"/>
  <c r="B170" i="14"/>
  <c r="C169" i="14"/>
  <c r="AB280" i="14"/>
  <c r="AA281" i="14"/>
  <c r="AB494" i="14"/>
  <c r="AC494" i="14" s="1"/>
  <c r="AA495" i="14"/>
  <c r="B157" i="2"/>
  <c r="C156" i="2"/>
  <c r="AB263" i="2"/>
  <c r="AA264" i="2"/>
  <c r="AK387" i="22"/>
  <c r="AC386" i="22"/>
  <c r="AD386" i="22"/>
  <c r="AK280" i="19"/>
  <c r="AC381" i="12"/>
  <c r="AK382" i="12"/>
  <c r="AD381" i="12"/>
  <c r="AI489" i="19"/>
  <c r="AJ592" i="22"/>
  <c r="AE592" i="22" s="1"/>
  <c r="AF592" i="22" s="1"/>
  <c r="AD279" i="14"/>
  <c r="AC279" i="14"/>
  <c r="AK280" i="14"/>
  <c r="AK387" i="19"/>
  <c r="AK391" i="14"/>
  <c r="AC265" i="21"/>
  <c r="D151" i="21" s="1"/>
  <c r="AK266" i="21"/>
  <c r="AD265" i="21"/>
  <c r="E151" i="21" s="1"/>
  <c r="F149" i="21"/>
  <c r="D154" i="12"/>
  <c r="AJ278" i="19"/>
  <c r="AE278" i="19" s="1"/>
  <c r="AF278" i="19" s="1"/>
  <c r="AI281" i="14"/>
  <c r="AK375" i="21"/>
  <c r="AC250" i="20"/>
  <c r="D146" i="20" s="1"/>
  <c r="AD250" i="20"/>
  <c r="E146" i="20" s="1"/>
  <c r="AK251" i="20"/>
  <c r="AJ276" i="12"/>
  <c r="AE276" i="12" s="1"/>
  <c r="AF276" i="12" s="1"/>
  <c r="AJ370" i="21"/>
  <c r="AE370" i="21" s="1"/>
  <c r="AF370" i="21" s="1"/>
  <c r="AJ382" i="22"/>
  <c r="AE382" i="22" s="1"/>
  <c r="AF382" i="22" s="1"/>
  <c r="AJ265" i="21"/>
  <c r="AE265" i="21" s="1"/>
  <c r="AF265" i="21" s="1"/>
  <c r="AI261" i="2"/>
  <c r="AE261" i="2" s="1"/>
  <c r="AF261" i="2" s="1"/>
  <c r="F151" i="2"/>
  <c r="AJ250" i="20"/>
  <c r="AE250" i="20" s="1"/>
  <c r="AF250" i="20" s="1"/>
  <c r="F145" i="20"/>
  <c r="AJ381" i="12"/>
  <c r="AE381" i="12" s="1"/>
  <c r="AF381" i="12" s="1"/>
  <c r="AJ387" i="14"/>
  <c r="AE387" i="14" s="1"/>
  <c r="AF387" i="14" s="1"/>
  <c r="F168" i="14"/>
  <c r="AJ593" i="19"/>
  <c r="AE593" i="19" s="1"/>
  <c r="AF593" i="19" s="1"/>
  <c r="AK262" i="2"/>
  <c r="AD261" i="2"/>
  <c r="E152" i="2" s="1"/>
  <c r="AC261" i="2"/>
  <c r="D152" i="2" s="1"/>
  <c r="AK490" i="19"/>
  <c r="AC489" i="19"/>
  <c r="AD489" i="19"/>
  <c r="AK278" i="22"/>
  <c r="AF278" i="22" s="1"/>
  <c r="AC277" i="22"/>
  <c r="AD277" i="22"/>
  <c r="AD276" i="12"/>
  <c r="AK277" i="12"/>
  <c r="AC276" i="12"/>
  <c r="AK700" i="22"/>
  <c r="AC699" i="22"/>
  <c r="AD699" i="22"/>
  <c r="E154" i="12"/>
  <c r="AJ279" i="22"/>
  <c r="AE279" i="22" s="1"/>
  <c r="AI375" i="21"/>
  <c r="AI267" i="21"/>
  <c r="AI278" i="12"/>
  <c r="AI698" i="22"/>
  <c r="AI384" i="22"/>
  <c r="AI383" i="12"/>
  <c r="AI392" i="14"/>
  <c r="AI606" i="19"/>
  <c r="AI252" i="20"/>
  <c r="AL282" i="2"/>
  <c r="AL282" i="22"/>
  <c r="AJ263" i="2" l="1"/>
  <c r="AB278" i="12"/>
  <c r="AA279" i="12"/>
  <c r="AE698" i="22"/>
  <c r="AF698" i="22" s="1"/>
  <c r="AJ699" i="22"/>
  <c r="AE383" i="19"/>
  <c r="AF383" i="19" s="1"/>
  <c r="AJ384" i="19"/>
  <c r="AE488" i="19"/>
  <c r="AF488" i="19" s="1"/>
  <c r="AJ489" i="19"/>
  <c r="AE278" i="14"/>
  <c r="AF278" i="14" s="1"/>
  <c r="F169" i="14" s="1"/>
  <c r="AJ279" i="14"/>
  <c r="F150" i="21"/>
  <c r="AD279" i="19"/>
  <c r="C157" i="12"/>
  <c r="B158" i="12"/>
  <c r="AD374" i="21"/>
  <c r="AA384" i="12"/>
  <c r="AB383" i="12"/>
  <c r="AA596" i="22"/>
  <c r="AB595" i="22"/>
  <c r="AB388" i="22"/>
  <c r="AA389" i="22"/>
  <c r="AA491" i="22"/>
  <c r="AB490" i="22"/>
  <c r="AC490" i="22" s="1"/>
  <c r="D168" i="22"/>
  <c r="E168" i="22"/>
  <c r="AC593" i="22"/>
  <c r="AD593" i="22"/>
  <c r="AK594" i="22"/>
  <c r="C170" i="22"/>
  <c r="B171" i="22"/>
  <c r="B151" i="20"/>
  <c r="C150" i="20"/>
  <c r="AA385" i="19"/>
  <c r="AB384" i="19"/>
  <c r="AD383" i="19"/>
  <c r="E170" i="19" s="1"/>
  <c r="AC383" i="19"/>
  <c r="D170" i="19" s="1"/>
  <c r="AB280" i="19"/>
  <c r="AC280" i="19" s="1"/>
  <c r="AA281" i="19"/>
  <c r="AA492" i="19"/>
  <c r="AB491" i="19"/>
  <c r="AA596" i="19"/>
  <c r="AB595" i="19"/>
  <c r="AD701" i="19"/>
  <c r="AA702" i="19"/>
  <c r="AE699" i="19"/>
  <c r="AC594" i="19"/>
  <c r="AD594" i="19"/>
  <c r="AB700" i="19"/>
  <c r="AC700" i="19"/>
  <c r="AK597" i="19"/>
  <c r="AA271" i="21"/>
  <c r="AB270" i="21"/>
  <c r="B155" i="21"/>
  <c r="C154" i="21"/>
  <c r="AB280" i="22"/>
  <c r="AA281" i="22"/>
  <c r="AA704" i="22"/>
  <c r="AB703" i="22"/>
  <c r="F167" i="22"/>
  <c r="AA376" i="21"/>
  <c r="AB375" i="21"/>
  <c r="AD375" i="21" s="1"/>
  <c r="AA255" i="20"/>
  <c r="AB254" i="20"/>
  <c r="C173" i="19"/>
  <c r="B174" i="19"/>
  <c r="AD388" i="14"/>
  <c r="E170" i="14" s="1"/>
  <c r="AC388" i="14"/>
  <c r="D170" i="14" s="1"/>
  <c r="AA390" i="14"/>
  <c r="AB389" i="14"/>
  <c r="B171" i="14"/>
  <c r="C170" i="14"/>
  <c r="AA496" i="14"/>
  <c r="AB495" i="14"/>
  <c r="AC495" i="14" s="1"/>
  <c r="AA282" i="14"/>
  <c r="AB281" i="14"/>
  <c r="D155" i="12"/>
  <c r="E155" i="12"/>
  <c r="B158" i="2"/>
  <c r="C157" i="2"/>
  <c r="AB264" i="2"/>
  <c r="AA265" i="2"/>
  <c r="AK252" i="20"/>
  <c r="AC251" i="20"/>
  <c r="D147" i="20" s="1"/>
  <c r="AD251" i="20"/>
  <c r="E147" i="20" s="1"/>
  <c r="AJ279" i="19"/>
  <c r="AE279" i="19" s="1"/>
  <c r="AF279" i="19" s="1"/>
  <c r="AD266" i="21"/>
  <c r="E152" i="21" s="1"/>
  <c r="AC266" i="21"/>
  <c r="D152" i="21" s="1"/>
  <c r="AK267" i="21"/>
  <c r="AC280" i="14"/>
  <c r="AK281" i="14"/>
  <c r="AD280" i="14"/>
  <c r="AJ593" i="22"/>
  <c r="AE593" i="22" s="1"/>
  <c r="AF593" i="22" s="1"/>
  <c r="AD387" i="22"/>
  <c r="AC387" i="22"/>
  <c r="AK388" i="22"/>
  <c r="F154" i="12"/>
  <c r="AC700" i="22"/>
  <c r="AK701" i="22"/>
  <c r="AD700" i="22"/>
  <c r="AC277" i="12"/>
  <c r="AK278" i="12"/>
  <c r="AD277" i="12"/>
  <c r="AK279" i="22"/>
  <c r="AF279" i="22" s="1"/>
  <c r="AC278" i="22"/>
  <c r="AD278" i="22"/>
  <c r="AD490" i="19"/>
  <c r="AC490" i="19"/>
  <c r="AK491" i="19"/>
  <c r="AK263" i="2"/>
  <c r="AD262" i="2"/>
  <c r="E153" i="2" s="1"/>
  <c r="AC262" i="2"/>
  <c r="D153" i="2" s="1"/>
  <c r="AJ594" i="19"/>
  <c r="AE594" i="19" s="1"/>
  <c r="AF594" i="19" s="1"/>
  <c r="AJ388" i="14"/>
  <c r="AE388" i="14" s="1"/>
  <c r="AF388" i="14" s="1"/>
  <c r="AJ382" i="12"/>
  <c r="AE382" i="12" s="1"/>
  <c r="AF382" i="12" s="1"/>
  <c r="AJ251" i="20"/>
  <c r="AE251" i="20" s="1"/>
  <c r="AF251" i="20" s="1"/>
  <c r="F146" i="20"/>
  <c r="AI262" i="2"/>
  <c r="AE262" i="2" s="1"/>
  <c r="AF262" i="2" s="1"/>
  <c r="F152" i="2"/>
  <c r="AJ266" i="21"/>
  <c r="AE266" i="21" s="1"/>
  <c r="AF266" i="21" s="1"/>
  <c r="AJ383" i="22"/>
  <c r="AE383" i="22" s="1"/>
  <c r="AF383" i="22" s="1"/>
  <c r="AJ371" i="21"/>
  <c r="AE371" i="21" s="1"/>
  <c r="AF371" i="21" s="1"/>
  <c r="AJ277" i="12"/>
  <c r="AE277" i="12" s="1"/>
  <c r="AF277" i="12" s="1"/>
  <c r="AK376" i="21"/>
  <c r="AI282" i="14"/>
  <c r="AK392" i="14"/>
  <c r="AK388" i="19"/>
  <c r="AI490" i="19"/>
  <c r="AC382" i="12"/>
  <c r="AK383" i="12"/>
  <c r="AD382" i="12"/>
  <c r="AK281" i="19"/>
  <c r="AD280" i="19"/>
  <c r="F169" i="19"/>
  <c r="AL283" i="22"/>
  <c r="AL283" i="2"/>
  <c r="AI253" i="20"/>
  <c r="AI607" i="19"/>
  <c r="AI393" i="14"/>
  <c r="AI384" i="12"/>
  <c r="AI385" i="22"/>
  <c r="AI699" i="22"/>
  <c r="AI279" i="12"/>
  <c r="AI268" i="21"/>
  <c r="AI376" i="21"/>
  <c r="AJ280" i="22"/>
  <c r="AE280" i="22" s="1"/>
  <c r="AA280" i="12" l="1"/>
  <c r="AB279" i="12"/>
  <c r="AJ264" i="2"/>
  <c r="AE699" i="22"/>
  <c r="AF699" i="22" s="1"/>
  <c r="AJ700" i="22"/>
  <c r="AE489" i="19"/>
  <c r="AF489" i="19" s="1"/>
  <c r="AJ490" i="19"/>
  <c r="AE384" i="19"/>
  <c r="AF384" i="19" s="1"/>
  <c r="AJ385" i="19"/>
  <c r="AE279" i="14"/>
  <c r="AF279" i="14" s="1"/>
  <c r="F170" i="14" s="1"/>
  <c r="AJ280" i="14"/>
  <c r="C158" i="12"/>
  <c r="B159" i="12"/>
  <c r="F155" i="12"/>
  <c r="AC375" i="21"/>
  <c r="AA385" i="12"/>
  <c r="AB384" i="12"/>
  <c r="AB596" i="22"/>
  <c r="AA597" i="22"/>
  <c r="AA492" i="22"/>
  <c r="AB491" i="22"/>
  <c r="AC491" i="22" s="1"/>
  <c r="AA390" i="22"/>
  <c r="AB389" i="22"/>
  <c r="D169" i="22"/>
  <c r="E169" i="22"/>
  <c r="C171" i="22"/>
  <c r="B172" i="22"/>
  <c r="AC594" i="22"/>
  <c r="AD594" i="22"/>
  <c r="AK595" i="22"/>
  <c r="B152" i="20"/>
  <c r="C151" i="20"/>
  <c r="AB385" i="19"/>
  <c r="AA386" i="19"/>
  <c r="AC384" i="19"/>
  <c r="D171" i="19" s="1"/>
  <c r="AD384" i="19"/>
  <c r="E171" i="19" s="1"/>
  <c r="AE700" i="19"/>
  <c r="AB281" i="19"/>
  <c r="AD281" i="19" s="1"/>
  <c r="AA282" i="19"/>
  <c r="AB701" i="19"/>
  <c r="AC701" i="19"/>
  <c r="AB596" i="19"/>
  <c r="AA597" i="19"/>
  <c r="AA493" i="19"/>
  <c r="AB492" i="19"/>
  <c r="AA703" i="19"/>
  <c r="AD702" i="19"/>
  <c r="AC595" i="19"/>
  <c r="AD595" i="19"/>
  <c r="AK598" i="19"/>
  <c r="C155" i="21"/>
  <c r="B156" i="21"/>
  <c r="AA272" i="21"/>
  <c r="AB271" i="21"/>
  <c r="AA705" i="22"/>
  <c r="AB704" i="22"/>
  <c r="AB281" i="22"/>
  <c r="AA282" i="22"/>
  <c r="F168" i="22"/>
  <c r="AB376" i="21"/>
  <c r="AD376" i="21" s="1"/>
  <c r="AA377" i="21"/>
  <c r="AB255" i="20"/>
  <c r="AA256" i="20"/>
  <c r="B175" i="19"/>
  <c r="C174" i="19"/>
  <c r="AB390" i="14"/>
  <c r="AA391" i="14"/>
  <c r="AC389" i="14"/>
  <c r="D171" i="14" s="1"/>
  <c r="AD389" i="14"/>
  <c r="E171" i="14" s="1"/>
  <c r="C171" i="14"/>
  <c r="B172" i="14"/>
  <c r="AA283" i="14"/>
  <c r="AB282" i="14"/>
  <c r="AB496" i="14"/>
  <c r="AC496" i="14" s="1"/>
  <c r="AA497" i="14"/>
  <c r="C158" i="2"/>
  <c r="B159" i="2"/>
  <c r="AA266" i="2"/>
  <c r="AB265" i="2"/>
  <c r="AK282" i="19"/>
  <c r="AK384" i="12"/>
  <c r="AD383" i="12"/>
  <c r="AC383" i="12"/>
  <c r="AI491" i="19"/>
  <c r="AK389" i="19"/>
  <c r="AJ278" i="12"/>
  <c r="AE278" i="12" s="1"/>
  <c r="AF278" i="12" s="1"/>
  <c r="AJ372" i="21"/>
  <c r="AE372" i="21" s="1"/>
  <c r="AF372" i="21" s="1"/>
  <c r="AJ384" i="22"/>
  <c r="AE384" i="22" s="1"/>
  <c r="AF384" i="22" s="1"/>
  <c r="AJ267" i="21"/>
  <c r="AE267" i="21" s="1"/>
  <c r="AF267" i="21" s="1"/>
  <c r="AI263" i="2"/>
  <c r="AE263" i="2" s="1"/>
  <c r="AF263" i="2" s="1"/>
  <c r="F153" i="2"/>
  <c r="AJ252" i="20"/>
  <c r="AE252" i="20" s="1"/>
  <c r="AF252" i="20" s="1"/>
  <c r="F147" i="20"/>
  <c r="AJ383" i="12"/>
  <c r="AE383" i="12" s="1"/>
  <c r="AF383" i="12" s="1"/>
  <c r="AJ389" i="14"/>
  <c r="AE389" i="14" s="1"/>
  <c r="AF389" i="14" s="1"/>
  <c r="AJ595" i="19"/>
  <c r="AE595" i="19" s="1"/>
  <c r="AF595" i="19" s="1"/>
  <c r="AK264" i="2"/>
  <c r="AD263" i="2"/>
  <c r="E154" i="2" s="1"/>
  <c r="AC263" i="2"/>
  <c r="D154" i="2" s="1"/>
  <c r="AC701" i="22"/>
  <c r="AK702" i="22"/>
  <c r="AD701" i="22"/>
  <c r="AD388" i="22"/>
  <c r="AC388" i="22"/>
  <c r="AK389" i="22"/>
  <c r="AJ594" i="22"/>
  <c r="AE594" i="22" s="1"/>
  <c r="AF594" i="22" s="1"/>
  <c r="AK282" i="14"/>
  <c r="AD281" i="14"/>
  <c r="AC281" i="14"/>
  <c r="AJ280" i="19"/>
  <c r="AE280" i="19" s="1"/>
  <c r="AF280" i="19" s="1"/>
  <c r="AD252" i="20"/>
  <c r="E148" i="20" s="1"/>
  <c r="AC252" i="20"/>
  <c r="D148" i="20" s="1"/>
  <c r="AK253" i="20"/>
  <c r="E156" i="12"/>
  <c r="D156" i="12"/>
  <c r="AK393" i="14"/>
  <c r="AI283" i="14"/>
  <c r="AK377" i="21"/>
  <c r="AK492" i="19"/>
  <c r="AD491" i="19"/>
  <c r="AC491" i="19"/>
  <c r="AK280" i="22"/>
  <c r="AF280" i="22" s="1"/>
  <c r="AC279" i="22"/>
  <c r="AD279" i="22"/>
  <c r="AD278" i="12"/>
  <c r="AC278" i="12"/>
  <c r="AK279" i="12"/>
  <c r="AC267" i="21"/>
  <c r="D153" i="21" s="1"/>
  <c r="AK268" i="21"/>
  <c r="AD267" i="21"/>
  <c r="E153" i="21" s="1"/>
  <c r="F151" i="21"/>
  <c r="F170" i="19"/>
  <c r="AL284" i="22"/>
  <c r="AJ281" i="22"/>
  <c r="AI377" i="21"/>
  <c r="AI269" i="21"/>
  <c r="AI280" i="12"/>
  <c r="AI700" i="22"/>
  <c r="AI386" i="22"/>
  <c r="AI385" i="12"/>
  <c r="AI394" i="14"/>
  <c r="AI608" i="19"/>
  <c r="AI254" i="20"/>
  <c r="AL284" i="2"/>
  <c r="AJ265" i="2" l="1"/>
  <c r="AE281" i="22"/>
  <c r="AB280" i="12"/>
  <c r="AA281" i="12"/>
  <c r="AE700" i="22"/>
  <c r="AF700" i="22" s="1"/>
  <c r="AJ701" i="22"/>
  <c r="AE385" i="19"/>
  <c r="AF385" i="19" s="1"/>
  <c r="AJ386" i="19"/>
  <c r="AE490" i="19"/>
  <c r="AF490" i="19" s="1"/>
  <c r="AJ491" i="19"/>
  <c r="AE280" i="14"/>
  <c r="AF280" i="14" s="1"/>
  <c r="F171" i="14" s="1"/>
  <c r="AJ281" i="14"/>
  <c r="D157" i="12"/>
  <c r="F152" i="21"/>
  <c r="C159" i="12"/>
  <c r="B160" i="12"/>
  <c r="E157" i="12"/>
  <c r="AB385" i="12"/>
  <c r="AA386" i="12"/>
  <c r="AC376" i="21"/>
  <c r="AA598" i="22"/>
  <c r="AB597" i="22"/>
  <c r="AA391" i="22"/>
  <c r="AB390" i="22"/>
  <c r="AB492" i="22"/>
  <c r="AC492" i="22" s="1"/>
  <c r="AA493" i="22"/>
  <c r="D170" i="22"/>
  <c r="E170" i="22"/>
  <c r="AC595" i="22"/>
  <c r="AD595" i="22"/>
  <c r="AK596" i="22"/>
  <c r="B173" i="22"/>
  <c r="C172" i="22"/>
  <c r="C152" i="20"/>
  <c r="B153" i="20"/>
  <c r="AC281" i="19"/>
  <c r="AD385" i="19"/>
  <c r="E172" i="19" s="1"/>
  <c r="AC385" i="19"/>
  <c r="D172" i="19" s="1"/>
  <c r="AB386" i="19"/>
  <c r="AA387" i="19"/>
  <c r="AB282" i="19"/>
  <c r="AD282" i="19" s="1"/>
  <c r="AA283" i="19"/>
  <c r="AD703" i="19"/>
  <c r="AA704" i="19"/>
  <c r="AA494" i="19"/>
  <c r="AB493" i="19"/>
  <c r="AC596" i="19"/>
  <c r="AD596" i="19"/>
  <c r="AE701" i="19"/>
  <c r="AB702" i="19"/>
  <c r="AC702" i="19"/>
  <c r="AB597" i="19"/>
  <c r="AA598" i="19"/>
  <c r="AK599" i="19"/>
  <c r="AB272" i="21"/>
  <c r="AA273" i="21"/>
  <c r="C156" i="21"/>
  <c r="B157" i="21"/>
  <c r="AB705" i="22"/>
  <c r="AA706" i="22"/>
  <c r="AB282" i="22"/>
  <c r="AA283" i="22"/>
  <c r="AA378" i="21"/>
  <c r="AB377" i="21"/>
  <c r="AC377" i="21" s="1"/>
  <c r="AA257" i="20"/>
  <c r="AB256" i="20"/>
  <c r="F169" i="22"/>
  <c r="B176" i="19"/>
  <c r="C175" i="19"/>
  <c r="AC390" i="14"/>
  <c r="D172" i="14" s="1"/>
  <c r="AD390" i="14"/>
  <c r="E172" i="14" s="1"/>
  <c r="AB391" i="14"/>
  <c r="AA392" i="14"/>
  <c r="C172" i="14"/>
  <c r="B173" i="14"/>
  <c r="AB283" i="14"/>
  <c r="AA284" i="14"/>
  <c r="AA498" i="14"/>
  <c r="AB497" i="14"/>
  <c r="AC497" i="14" s="1"/>
  <c r="AA267" i="2"/>
  <c r="AB266" i="2"/>
  <c r="B160" i="2"/>
  <c r="C159" i="2"/>
  <c r="AK281" i="22"/>
  <c r="AC280" i="22"/>
  <c r="D171" i="22" s="1"/>
  <c r="AD280" i="22"/>
  <c r="E171" i="22" s="1"/>
  <c r="AK493" i="19"/>
  <c r="AD492" i="19"/>
  <c r="AC492" i="19"/>
  <c r="AI284" i="14"/>
  <c r="AK394" i="14"/>
  <c r="AJ281" i="19"/>
  <c r="AE281" i="19" s="1"/>
  <c r="AF281" i="19" s="1"/>
  <c r="AJ595" i="22"/>
  <c r="AE595" i="22" s="1"/>
  <c r="AF595" i="22" s="1"/>
  <c r="AC389" i="22"/>
  <c r="AK390" i="22"/>
  <c r="AD389" i="22"/>
  <c r="AK703" i="22"/>
  <c r="AD702" i="22"/>
  <c r="AC702" i="22"/>
  <c r="AK390" i="19"/>
  <c r="AK283" i="19"/>
  <c r="F156" i="12"/>
  <c r="AK269" i="21"/>
  <c r="AC268" i="21"/>
  <c r="D154" i="21" s="1"/>
  <c r="AD268" i="21"/>
  <c r="E154" i="21" s="1"/>
  <c r="AC279" i="12"/>
  <c r="AK280" i="12"/>
  <c r="AD279" i="12"/>
  <c r="AK378" i="21"/>
  <c r="AD253" i="20"/>
  <c r="E149" i="20" s="1"/>
  <c r="AK254" i="20"/>
  <c r="AC253" i="20"/>
  <c r="D149" i="20" s="1"/>
  <c r="AC282" i="14"/>
  <c r="AK283" i="14"/>
  <c r="AD282" i="14"/>
  <c r="AK265" i="2"/>
  <c r="AC264" i="2"/>
  <c r="D155" i="2" s="1"/>
  <c r="AD264" i="2"/>
  <c r="E155" i="2" s="1"/>
  <c r="AJ596" i="19"/>
  <c r="AE596" i="19" s="1"/>
  <c r="AF596" i="19" s="1"/>
  <c r="AJ390" i="14"/>
  <c r="AE390" i="14" s="1"/>
  <c r="AF390" i="14" s="1"/>
  <c r="AJ384" i="12"/>
  <c r="AE384" i="12" s="1"/>
  <c r="AF384" i="12" s="1"/>
  <c r="AJ253" i="20"/>
  <c r="AE253" i="20" s="1"/>
  <c r="AF253" i="20" s="1"/>
  <c r="F148" i="20"/>
  <c r="AI264" i="2"/>
  <c r="AE264" i="2" s="1"/>
  <c r="AF264" i="2" s="1"/>
  <c r="F154" i="2"/>
  <c r="AJ268" i="21"/>
  <c r="AE268" i="21" s="1"/>
  <c r="AF268" i="21" s="1"/>
  <c r="AJ385" i="22"/>
  <c r="AE385" i="22" s="1"/>
  <c r="AF385" i="22" s="1"/>
  <c r="F170" i="22"/>
  <c r="AJ373" i="21"/>
  <c r="AE373" i="21" s="1"/>
  <c r="AF373" i="21" s="1"/>
  <c r="AJ279" i="12"/>
  <c r="AE279" i="12" s="1"/>
  <c r="AF279" i="12" s="1"/>
  <c r="AI492" i="19"/>
  <c r="AC384" i="12"/>
  <c r="AD384" i="12"/>
  <c r="AK385" i="12"/>
  <c r="F171" i="19"/>
  <c r="AJ282" i="22"/>
  <c r="AE282" i="22" s="1"/>
  <c r="AL285" i="22"/>
  <c r="AL285" i="2"/>
  <c r="AI255" i="20"/>
  <c r="AI609" i="19"/>
  <c r="AI395" i="14"/>
  <c r="AI386" i="12"/>
  <c r="AI387" i="22"/>
  <c r="AI701" i="22"/>
  <c r="AI281" i="12"/>
  <c r="AI270" i="21"/>
  <c r="AI378" i="21"/>
  <c r="AA282" i="12" l="1"/>
  <c r="AB281" i="12"/>
  <c r="AF281" i="22"/>
  <c r="AJ266" i="2"/>
  <c r="AE701" i="22"/>
  <c r="AF701" i="22" s="1"/>
  <c r="AJ702" i="22"/>
  <c r="AE491" i="19"/>
  <c r="AF491" i="19" s="1"/>
  <c r="AJ492" i="19"/>
  <c r="AE386" i="19"/>
  <c r="AF386" i="19" s="1"/>
  <c r="AJ387" i="19"/>
  <c r="AE281" i="14"/>
  <c r="AF281" i="14" s="1"/>
  <c r="AJ282" i="14"/>
  <c r="AD377" i="21"/>
  <c r="AC282" i="19"/>
  <c r="C160" i="12"/>
  <c r="B161" i="12"/>
  <c r="F157" i="12"/>
  <c r="AA387" i="12"/>
  <c r="AB386" i="12"/>
  <c r="AA599" i="22"/>
  <c r="AB598" i="22"/>
  <c r="AA392" i="22"/>
  <c r="AB391" i="22"/>
  <c r="AB493" i="22"/>
  <c r="AC493" i="22" s="1"/>
  <c r="AA494" i="22"/>
  <c r="AK597" i="22"/>
  <c r="AD596" i="22"/>
  <c r="AC596" i="22"/>
  <c r="C173" i="22"/>
  <c r="B174" i="22"/>
  <c r="C153" i="20"/>
  <c r="B154" i="20"/>
  <c r="AB387" i="19"/>
  <c r="AA388" i="19"/>
  <c r="AC386" i="19"/>
  <c r="D173" i="19" s="1"/>
  <c r="AD386" i="19"/>
  <c r="E173" i="19" s="1"/>
  <c r="AA284" i="19"/>
  <c r="AB283" i="19"/>
  <c r="AD283" i="19" s="1"/>
  <c r="AD597" i="19"/>
  <c r="AC597" i="19"/>
  <c r="AA495" i="19"/>
  <c r="AB494" i="19"/>
  <c r="AB703" i="19"/>
  <c r="AC703" i="19"/>
  <c r="AE702" i="19"/>
  <c r="AA599" i="19"/>
  <c r="AB598" i="19"/>
  <c r="AA705" i="19"/>
  <c r="AD704" i="19"/>
  <c r="AK600" i="19"/>
  <c r="C157" i="21"/>
  <c r="B158" i="21"/>
  <c r="AA274" i="21"/>
  <c r="AB273" i="21"/>
  <c r="AA284" i="22"/>
  <c r="AB283" i="22"/>
  <c r="AA707" i="22"/>
  <c r="AB706" i="22"/>
  <c r="AB378" i="21"/>
  <c r="AD378" i="21" s="1"/>
  <c r="AA379" i="21"/>
  <c r="AA258" i="20"/>
  <c r="AB257" i="20"/>
  <c r="B177" i="19"/>
  <c r="C176" i="19"/>
  <c r="AA393" i="14"/>
  <c r="AB392" i="14"/>
  <c r="AC391" i="14"/>
  <c r="D173" i="14" s="1"/>
  <c r="AD391" i="14"/>
  <c r="E173" i="14" s="1"/>
  <c r="C173" i="14"/>
  <c r="B174" i="14"/>
  <c r="AB498" i="14"/>
  <c r="AC498" i="14" s="1"/>
  <c r="AA499" i="14"/>
  <c r="AA285" i="14"/>
  <c r="AB284" i="14"/>
  <c r="C160" i="2"/>
  <c r="B161" i="2"/>
  <c r="AB267" i="2"/>
  <c r="AA268" i="2"/>
  <c r="AC283" i="14"/>
  <c r="AK284" i="14"/>
  <c r="AD283" i="14"/>
  <c r="AD254" i="20"/>
  <c r="E150" i="20" s="1"/>
  <c r="AC254" i="20"/>
  <c r="D150" i="20" s="1"/>
  <c r="AK255" i="20"/>
  <c r="AK379" i="21"/>
  <c r="AK281" i="12"/>
  <c r="AC280" i="12"/>
  <c r="AD280" i="12"/>
  <c r="AD269" i="21"/>
  <c r="E155" i="21" s="1"/>
  <c r="AC269" i="21"/>
  <c r="D155" i="21" s="1"/>
  <c r="AK270" i="21"/>
  <c r="AK391" i="19"/>
  <c r="AJ596" i="22"/>
  <c r="AE596" i="22" s="1"/>
  <c r="AF596" i="22" s="1"/>
  <c r="AK282" i="22"/>
  <c r="AF282" i="22" s="1"/>
  <c r="AD281" i="22"/>
  <c r="AC281" i="22"/>
  <c r="F153" i="21"/>
  <c r="F172" i="19"/>
  <c r="AD385" i="12"/>
  <c r="AC385" i="12"/>
  <c r="AK386" i="12"/>
  <c r="AI493" i="19"/>
  <c r="AJ280" i="12"/>
  <c r="AE280" i="12" s="1"/>
  <c r="AF280" i="12" s="1"/>
  <c r="AJ374" i="21"/>
  <c r="AE374" i="21" s="1"/>
  <c r="AF374" i="21" s="1"/>
  <c r="AJ386" i="22"/>
  <c r="AE386" i="22" s="1"/>
  <c r="AF386" i="22" s="1"/>
  <c r="AJ269" i="21"/>
  <c r="AE269" i="21" s="1"/>
  <c r="AF269" i="21" s="1"/>
  <c r="AI265" i="2"/>
  <c r="AE265" i="2" s="1"/>
  <c r="AF265" i="2" s="1"/>
  <c r="F155" i="2"/>
  <c r="AJ254" i="20"/>
  <c r="AE254" i="20" s="1"/>
  <c r="AF254" i="20" s="1"/>
  <c r="F149" i="20"/>
  <c r="AJ385" i="12"/>
  <c r="AE385" i="12" s="1"/>
  <c r="AF385" i="12" s="1"/>
  <c r="AJ391" i="14"/>
  <c r="AE391" i="14" s="1"/>
  <c r="AF391" i="14" s="1"/>
  <c r="F172" i="14"/>
  <c r="AJ597" i="19"/>
  <c r="AE597" i="19" s="1"/>
  <c r="AF597" i="19" s="1"/>
  <c r="AK266" i="2"/>
  <c r="AD265" i="2"/>
  <c r="E156" i="2" s="1"/>
  <c r="AC265" i="2"/>
  <c r="D156" i="2" s="1"/>
  <c r="AK284" i="19"/>
  <c r="AK704" i="22"/>
  <c r="AC703" i="22"/>
  <c r="AD703" i="22"/>
  <c r="AD390" i="22"/>
  <c r="AK391" i="22"/>
  <c r="AC390" i="22"/>
  <c r="AJ282" i="19"/>
  <c r="AE282" i="19" s="1"/>
  <c r="AF282" i="19" s="1"/>
  <c r="AK395" i="14"/>
  <c r="AI285" i="14"/>
  <c r="AC493" i="19"/>
  <c r="AD493" i="19"/>
  <c r="AK494" i="19"/>
  <c r="E158" i="12"/>
  <c r="D158" i="12"/>
  <c r="AL286" i="22"/>
  <c r="AI379" i="21"/>
  <c r="AI271" i="21"/>
  <c r="AI282" i="12"/>
  <c r="AI702" i="22"/>
  <c r="AI388" i="22"/>
  <c r="AI387" i="12"/>
  <c r="AI396" i="14"/>
  <c r="AI610" i="19"/>
  <c r="AI256" i="20"/>
  <c r="AL286" i="2"/>
  <c r="AJ283" i="22"/>
  <c r="D172" i="22" l="1"/>
  <c r="AE283" i="22"/>
  <c r="AJ267" i="2"/>
  <c r="AA283" i="12"/>
  <c r="AB282" i="12"/>
  <c r="AE702" i="22"/>
  <c r="AF702" i="22" s="1"/>
  <c r="AJ703" i="22"/>
  <c r="AE387" i="19"/>
  <c r="AF387" i="19" s="1"/>
  <c r="AJ388" i="19"/>
  <c r="AE492" i="19"/>
  <c r="AF492" i="19" s="1"/>
  <c r="AJ493" i="19"/>
  <c r="AE282" i="14"/>
  <c r="AF282" i="14" s="1"/>
  <c r="AJ283" i="14"/>
  <c r="F154" i="21"/>
  <c r="B162" i="12"/>
  <c r="C161" i="12"/>
  <c r="AA388" i="12"/>
  <c r="AB387" i="12"/>
  <c r="AC283" i="19"/>
  <c r="AA600" i="22"/>
  <c r="AB599" i="22"/>
  <c r="AA393" i="22"/>
  <c r="AB392" i="22"/>
  <c r="AB494" i="22"/>
  <c r="AC494" i="22" s="1"/>
  <c r="AA495" i="22"/>
  <c r="B175" i="22"/>
  <c r="C174" i="22"/>
  <c r="AC597" i="22"/>
  <c r="AD597" i="22"/>
  <c r="AK598" i="22"/>
  <c r="E172" i="22"/>
  <c r="C154" i="20"/>
  <c r="B155" i="20"/>
  <c r="AD387" i="19"/>
  <c r="E174" i="19" s="1"/>
  <c r="AC387" i="19"/>
  <c r="D174" i="19" s="1"/>
  <c r="AA389" i="19"/>
  <c r="AB388" i="19"/>
  <c r="AA285" i="19"/>
  <c r="AB284" i="19"/>
  <c r="AD284" i="19" s="1"/>
  <c r="AC704" i="19"/>
  <c r="AB704" i="19"/>
  <c r="AD598" i="19"/>
  <c r="AC598" i="19"/>
  <c r="AB495" i="19"/>
  <c r="AA496" i="19"/>
  <c r="AE703" i="19"/>
  <c r="AA706" i="19"/>
  <c r="AD705" i="19"/>
  <c r="AA600" i="19"/>
  <c r="AB599" i="19"/>
  <c r="AK601" i="19"/>
  <c r="AB274" i="21"/>
  <c r="AA275" i="21"/>
  <c r="C158" i="21"/>
  <c r="B159" i="21"/>
  <c r="AB707" i="22"/>
  <c r="AA708" i="22"/>
  <c r="AA285" i="22"/>
  <c r="AB284" i="22"/>
  <c r="F171" i="22"/>
  <c r="AB379" i="21"/>
  <c r="AD379" i="21" s="1"/>
  <c r="AA380" i="21"/>
  <c r="AC378" i="21"/>
  <c r="AB258" i="20"/>
  <c r="AA259" i="20"/>
  <c r="C177" i="19"/>
  <c r="B178" i="19"/>
  <c r="AB393" i="14"/>
  <c r="AA394" i="14"/>
  <c r="AC392" i="14"/>
  <c r="D174" i="14" s="1"/>
  <c r="AD392" i="14"/>
  <c r="E174" i="14" s="1"/>
  <c r="C174" i="14"/>
  <c r="B175" i="14"/>
  <c r="AB285" i="14"/>
  <c r="AA286" i="14"/>
  <c r="AA500" i="14"/>
  <c r="AB499" i="14"/>
  <c r="AC499" i="14" s="1"/>
  <c r="AB268" i="2"/>
  <c r="AA269" i="2"/>
  <c r="C161" i="2"/>
  <c r="B162" i="2"/>
  <c r="AI286" i="14"/>
  <c r="AK396" i="14"/>
  <c r="AK285" i="19"/>
  <c r="AK267" i="2"/>
  <c r="AD266" i="2"/>
  <c r="E157" i="2" s="1"/>
  <c r="AC266" i="2"/>
  <c r="D157" i="2" s="1"/>
  <c r="AJ598" i="19"/>
  <c r="AE598" i="19" s="1"/>
  <c r="AF598" i="19" s="1"/>
  <c r="AJ392" i="14"/>
  <c r="AE392" i="14" s="1"/>
  <c r="AF392" i="14" s="1"/>
  <c r="F173" i="14"/>
  <c r="AJ386" i="12"/>
  <c r="AE386" i="12" s="1"/>
  <c r="AF386" i="12" s="1"/>
  <c r="AJ255" i="20"/>
  <c r="AE255" i="20" s="1"/>
  <c r="AF255" i="20" s="1"/>
  <c r="F150" i="20"/>
  <c r="AI266" i="2"/>
  <c r="AE266" i="2" s="1"/>
  <c r="AF266" i="2" s="1"/>
  <c r="F156" i="2"/>
  <c r="AJ270" i="21"/>
  <c r="AE270" i="21" s="1"/>
  <c r="AF270" i="21" s="1"/>
  <c r="AJ387" i="22"/>
  <c r="AE387" i="22" s="1"/>
  <c r="AF387" i="22" s="1"/>
  <c r="AJ375" i="21"/>
  <c r="AE375" i="21" s="1"/>
  <c r="AF375" i="21" s="1"/>
  <c r="AJ281" i="12"/>
  <c r="AE281" i="12" s="1"/>
  <c r="AF281" i="12" s="1"/>
  <c r="AI494" i="19"/>
  <c r="AJ597" i="22"/>
  <c r="AE597" i="22" s="1"/>
  <c r="AF597" i="22" s="1"/>
  <c r="AK392" i="19"/>
  <c r="AC281" i="12"/>
  <c r="AK282" i="12"/>
  <c r="AD281" i="12"/>
  <c r="AK380" i="21"/>
  <c r="AD255" i="20"/>
  <c r="E151" i="20" s="1"/>
  <c r="AK256" i="20"/>
  <c r="AC255" i="20"/>
  <c r="D151" i="20" s="1"/>
  <c r="AD284" i="14"/>
  <c r="AK285" i="14"/>
  <c r="AC284" i="14"/>
  <c r="F173" i="19"/>
  <c r="E159" i="12"/>
  <c r="AK495" i="19"/>
  <c r="AD494" i="19"/>
  <c r="AC494" i="19"/>
  <c r="AJ283" i="19"/>
  <c r="AE283" i="19" s="1"/>
  <c r="AF283" i="19" s="1"/>
  <c r="AC391" i="22"/>
  <c r="AD391" i="22"/>
  <c r="AK392" i="22"/>
  <c r="AK705" i="22"/>
  <c r="AD704" i="22"/>
  <c r="AC704" i="22"/>
  <c r="AK387" i="12"/>
  <c r="AD386" i="12"/>
  <c r="AC386" i="12"/>
  <c r="AK283" i="22"/>
  <c r="AC282" i="22"/>
  <c r="AD282" i="22"/>
  <c r="AD270" i="21"/>
  <c r="E156" i="21" s="1"/>
  <c r="AK271" i="21"/>
  <c r="AC270" i="21"/>
  <c r="D156" i="21" s="1"/>
  <c r="F158" i="12"/>
  <c r="D159" i="12"/>
  <c r="AJ284" i="22"/>
  <c r="AE284" i="22" s="1"/>
  <c r="AL287" i="22"/>
  <c r="AL287" i="2"/>
  <c r="AI257" i="20"/>
  <c r="AI611" i="19"/>
  <c r="AI397" i="14"/>
  <c r="AI388" i="12"/>
  <c r="AI389" i="22"/>
  <c r="AI703" i="22"/>
  <c r="AI283" i="12"/>
  <c r="AI272" i="21"/>
  <c r="AI380" i="21"/>
  <c r="AA284" i="12" l="1"/>
  <c r="AB283" i="12"/>
  <c r="AJ268" i="2"/>
  <c r="AF283" i="22"/>
  <c r="AE703" i="22"/>
  <c r="AF703" i="22" s="1"/>
  <c r="AJ704" i="22"/>
  <c r="AE493" i="19"/>
  <c r="AF493" i="19" s="1"/>
  <c r="AJ494" i="19"/>
  <c r="AE388" i="19"/>
  <c r="AF388" i="19" s="1"/>
  <c r="AJ389" i="19"/>
  <c r="AE283" i="14"/>
  <c r="AF283" i="14" s="1"/>
  <c r="AJ284" i="14"/>
  <c r="B163" i="12"/>
  <c r="C162" i="12"/>
  <c r="F174" i="19"/>
  <c r="AC284" i="19"/>
  <c r="AB388" i="12"/>
  <c r="AA389" i="12"/>
  <c r="D173" i="22"/>
  <c r="AB600" i="22"/>
  <c r="AA601" i="22"/>
  <c r="AA394" i="22"/>
  <c r="AB393" i="22"/>
  <c r="AA496" i="22"/>
  <c r="AB495" i="22"/>
  <c r="AC495" i="22" s="1"/>
  <c r="E173" i="22"/>
  <c r="AK599" i="22"/>
  <c r="AC598" i="22"/>
  <c r="AD598" i="22"/>
  <c r="C175" i="22"/>
  <c r="B176" i="22"/>
  <c r="B156" i="20"/>
  <c r="C155" i="20"/>
  <c r="AD388" i="19"/>
  <c r="E175" i="19" s="1"/>
  <c r="AC388" i="19"/>
  <c r="D175" i="19" s="1"/>
  <c r="AB389" i="19"/>
  <c r="AA390" i="19"/>
  <c r="AA286" i="19"/>
  <c r="AB285" i="19"/>
  <c r="AC285" i="19" s="1"/>
  <c r="AC599" i="19"/>
  <c r="AD599" i="19"/>
  <c r="AB705" i="19"/>
  <c r="AC705" i="19"/>
  <c r="AA601" i="19"/>
  <c r="AB600" i="19"/>
  <c r="AA707" i="19"/>
  <c r="AD706" i="19"/>
  <c r="AB496" i="19"/>
  <c r="AA497" i="19"/>
  <c r="AE704" i="19"/>
  <c r="AK602" i="19"/>
  <c r="B160" i="21"/>
  <c r="C159" i="21"/>
  <c r="AA276" i="21"/>
  <c r="AB275" i="21"/>
  <c r="AB285" i="22"/>
  <c r="AA286" i="22"/>
  <c r="AA709" i="22"/>
  <c r="AB708" i="22"/>
  <c r="F172" i="22"/>
  <c r="AC379" i="21"/>
  <c r="AA381" i="21"/>
  <c r="AB380" i="21"/>
  <c r="AD380" i="21" s="1"/>
  <c r="AB259" i="20"/>
  <c r="AA260" i="20"/>
  <c r="C178" i="19"/>
  <c r="B179" i="19"/>
  <c r="AC393" i="14"/>
  <c r="AD393" i="14"/>
  <c r="E175" i="14" s="1"/>
  <c r="D175" i="14"/>
  <c r="AB394" i="14"/>
  <c r="AA395" i="14"/>
  <c r="C175" i="14"/>
  <c r="B176" i="14"/>
  <c r="AA501" i="14"/>
  <c r="AB500" i="14"/>
  <c r="AC500" i="14" s="1"/>
  <c r="AA287" i="14"/>
  <c r="AB286" i="14"/>
  <c r="F159" i="12"/>
  <c r="E160" i="12"/>
  <c r="B163" i="2"/>
  <c r="C162" i="2"/>
  <c r="AA270" i="2"/>
  <c r="AB269" i="2"/>
  <c r="AK272" i="21"/>
  <c r="AC271" i="21"/>
  <c r="D157" i="21" s="1"/>
  <c r="AD271" i="21"/>
  <c r="E157" i="21" s="1"/>
  <c r="AK284" i="22"/>
  <c r="AF284" i="22" s="1"/>
  <c r="AC283" i="22"/>
  <c r="AD283" i="22"/>
  <c r="AK706" i="22"/>
  <c r="AD705" i="22"/>
  <c r="AC705" i="22"/>
  <c r="AK286" i="14"/>
  <c r="AD285" i="14"/>
  <c r="AC285" i="14"/>
  <c r="AC256" i="20"/>
  <c r="D152" i="20" s="1"/>
  <c r="AD256" i="20"/>
  <c r="E152" i="20" s="1"/>
  <c r="AK257" i="20"/>
  <c r="AK381" i="21"/>
  <c r="AK283" i="12"/>
  <c r="AD282" i="12"/>
  <c r="AC282" i="12"/>
  <c r="AK393" i="19"/>
  <c r="AJ282" i="12"/>
  <c r="AE282" i="12" s="1"/>
  <c r="AF282" i="12" s="1"/>
  <c r="AJ376" i="21"/>
  <c r="AE376" i="21" s="1"/>
  <c r="AF376" i="21" s="1"/>
  <c r="AJ388" i="22"/>
  <c r="AE388" i="22" s="1"/>
  <c r="AF388" i="22" s="1"/>
  <c r="AJ271" i="21"/>
  <c r="AE271" i="21" s="1"/>
  <c r="AF271" i="21" s="1"/>
  <c r="AI267" i="2"/>
  <c r="AE267" i="2" s="1"/>
  <c r="AF267" i="2" s="1"/>
  <c r="F157" i="2"/>
  <c r="AJ256" i="20"/>
  <c r="AE256" i="20" s="1"/>
  <c r="AF256" i="20" s="1"/>
  <c r="F151" i="20"/>
  <c r="AJ387" i="12"/>
  <c r="AE387" i="12" s="1"/>
  <c r="AF387" i="12" s="1"/>
  <c r="AJ393" i="14"/>
  <c r="AE393" i="14" s="1"/>
  <c r="AF393" i="14" s="1"/>
  <c r="F174" i="14"/>
  <c r="AJ599" i="19"/>
  <c r="AE599" i="19" s="1"/>
  <c r="AF599" i="19" s="1"/>
  <c r="AK268" i="2"/>
  <c r="AC267" i="2"/>
  <c r="D158" i="2" s="1"/>
  <c r="AD267" i="2"/>
  <c r="E158" i="2" s="1"/>
  <c r="AD387" i="12"/>
  <c r="AK388" i="12"/>
  <c r="AC387" i="12"/>
  <c r="AD392" i="22"/>
  <c r="AK393" i="22"/>
  <c r="AC392" i="22"/>
  <c r="AJ284" i="19"/>
  <c r="AE284" i="19" s="1"/>
  <c r="AF284" i="19" s="1"/>
  <c r="AD495" i="19"/>
  <c r="AK496" i="19"/>
  <c r="AC495" i="19"/>
  <c r="AJ598" i="22"/>
  <c r="AE598" i="22" s="1"/>
  <c r="AF598" i="22" s="1"/>
  <c r="AI495" i="19"/>
  <c r="AK286" i="19"/>
  <c r="AD285" i="19"/>
  <c r="AK397" i="14"/>
  <c r="AI287" i="14"/>
  <c r="D160" i="12"/>
  <c r="F155" i="21"/>
  <c r="AI381" i="21"/>
  <c r="AI273" i="21"/>
  <c r="AI284" i="12"/>
  <c r="AI704" i="22"/>
  <c r="AI390" i="22"/>
  <c r="AI389" i="12"/>
  <c r="AI398" i="14"/>
  <c r="AI612" i="19"/>
  <c r="AI258" i="20"/>
  <c r="AL288" i="2"/>
  <c r="AL288" i="22"/>
  <c r="AJ285" i="22"/>
  <c r="AJ269" i="2" l="1"/>
  <c r="AA285" i="12"/>
  <c r="AB284" i="12"/>
  <c r="AE285" i="22"/>
  <c r="E174" i="22"/>
  <c r="AE704" i="22"/>
  <c r="AF704" i="22" s="1"/>
  <c r="AJ705" i="22"/>
  <c r="AE389" i="19"/>
  <c r="AF389" i="19" s="1"/>
  <c r="AJ390" i="19"/>
  <c r="AE494" i="19"/>
  <c r="AF494" i="19" s="1"/>
  <c r="AJ495" i="19"/>
  <c r="AE284" i="14"/>
  <c r="AF284" i="14" s="1"/>
  <c r="AJ285" i="14"/>
  <c r="F156" i="21"/>
  <c r="D174" i="22"/>
  <c r="B164" i="12"/>
  <c r="C163" i="12"/>
  <c r="AA390" i="12"/>
  <c r="AB389" i="12"/>
  <c r="AB601" i="22"/>
  <c r="AA602" i="22"/>
  <c r="AA497" i="22"/>
  <c r="AB496" i="22"/>
  <c r="AC496" i="22" s="1"/>
  <c r="AA395" i="22"/>
  <c r="AB394" i="22"/>
  <c r="B177" i="22"/>
  <c r="C176" i="22"/>
  <c r="AD599" i="22"/>
  <c r="AK600" i="22"/>
  <c r="AC599" i="22"/>
  <c r="AC380" i="21"/>
  <c r="C156" i="20"/>
  <c r="B157" i="20"/>
  <c r="AB390" i="19"/>
  <c r="AA391" i="19"/>
  <c r="AC389" i="19"/>
  <c r="D176" i="19" s="1"/>
  <c r="AD389" i="19"/>
  <c r="E176" i="19" s="1"/>
  <c r="AA287" i="19"/>
  <c r="AB286" i="19"/>
  <c r="AC286" i="19" s="1"/>
  <c r="AA498" i="19"/>
  <c r="AB497" i="19"/>
  <c r="AB706" i="19"/>
  <c r="AC706" i="19"/>
  <c r="AD600" i="19"/>
  <c r="AC600" i="19"/>
  <c r="AE705" i="19"/>
  <c r="AA708" i="19"/>
  <c r="AD707" i="19"/>
  <c r="AA602" i="19"/>
  <c r="AB601" i="19"/>
  <c r="AK603" i="19"/>
  <c r="AB276" i="21"/>
  <c r="AA277" i="21"/>
  <c r="C160" i="21"/>
  <c r="B161" i="21"/>
  <c r="AA710" i="22"/>
  <c r="AB709" i="22"/>
  <c r="AA287" i="22"/>
  <c r="AB286" i="22"/>
  <c r="AA382" i="21"/>
  <c r="AB381" i="21"/>
  <c r="AD381" i="21" s="1"/>
  <c r="AA261" i="20"/>
  <c r="AB260" i="20"/>
  <c r="F175" i="19"/>
  <c r="B180" i="19"/>
  <c r="C179" i="19"/>
  <c r="AC394" i="14"/>
  <c r="D176" i="14" s="1"/>
  <c r="AD394" i="14"/>
  <c r="E176" i="14" s="1"/>
  <c r="AB395" i="14"/>
  <c r="AA396" i="14"/>
  <c r="B177" i="14"/>
  <c r="C176" i="14"/>
  <c r="AB287" i="14"/>
  <c r="AA288" i="14"/>
  <c r="AA502" i="14"/>
  <c r="AB501" i="14"/>
  <c r="AC501" i="14" s="1"/>
  <c r="AB270" i="2"/>
  <c r="AA271" i="2"/>
  <c r="B164" i="2"/>
  <c r="C163" i="2"/>
  <c r="AI288" i="14"/>
  <c r="AK287" i="19"/>
  <c r="AI496" i="19"/>
  <c r="AJ599" i="22"/>
  <c r="AE599" i="22" s="1"/>
  <c r="AF599" i="22" s="1"/>
  <c r="AD496" i="19"/>
  <c r="AK497" i="19"/>
  <c r="AC496" i="19"/>
  <c r="AD388" i="12"/>
  <c r="AK389" i="12"/>
  <c r="AC388" i="12"/>
  <c r="AK394" i="19"/>
  <c r="AK382" i="21"/>
  <c r="AC706" i="22"/>
  <c r="AK707" i="22"/>
  <c r="AD706" i="22"/>
  <c r="AC272" i="21"/>
  <c r="D158" i="21" s="1"/>
  <c r="AK273" i="21"/>
  <c r="AD272" i="21"/>
  <c r="E158" i="21" s="1"/>
  <c r="F173" i="22"/>
  <c r="F160" i="12"/>
  <c r="E161" i="12"/>
  <c r="AK398" i="14"/>
  <c r="AJ285" i="19"/>
  <c r="AE285" i="19" s="1"/>
  <c r="AF285" i="19" s="1"/>
  <c r="AD393" i="22"/>
  <c r="AC393" i="22"/>
  <c r="AK394" i="22"/>
  <c r="AK269" i="2"/>
  <c r="AD268" i="2"/>
  <c r="E159" i="2" s="1"/>
  <c r="AC268" i="2"/>
  <c r="D159" i="2" s="1"/>
  <c r="AJ600" i="19"/>
  <c r="AE600" i="19" s="1"/>
  <c r="AF600" i="19" s="1"/>
  <c r="AJ394" i="14"/>
  <c r="AE394" i="14" s="1"/>
  <c r="AF394" i="14" s="1"/>
  <c r="F175" i="14"/>
  <c r="AJ388" i="12"/>
  <c r="AE388" i="12" s="1"/>
  <c r="AF388" i="12" s="1"/>
  <c r="AJ257" i="20"/>
  <c r="AE257" i="20" s="1"/>
  <c r="AF257" i="20" s="1"/>
  <c r="F152" i="20"/>
  <c r="AI268" i="2"/>
  <c r="AE268" i="2" s="1"/>
  <c r="AF268" i="2" s="1"/>
  <c r="F158" i="2"/>
  <c r="AJ272" i="21"/>
  <c r="AE272" i="21" s="1"/>
  <c r="AF272" i="21" s="1"/>
  <c r="AJ389" i="22"/>
  <c r="AE389" i="22" s="1"/>
  <c r="AF389" i="22" s="1"/>
  <c r="AJ377" i="21"/>
  <c r="AE377" i="21" s="1"/>
  <c r="AF377" i="21" s="1"/>
  <c r="AJ283" i="12"/>
  <c r="AE283" i="12" s="1"/>
  <c r="AF283" i="12" s="1"/>
  <c r="F161" i="12"/>
  <c r="AK284" i="12"/>
  <c r="AD283" i="12"/>
  <c r="AC283" i="12"/>
  <c r="D162" i="12" s="1"/>
  <c r="AD257" i="20"/>
  <c r="E153" i="20" s="1"/>
  <c r="AK258" i="20"/>
  <c r="AC257" i="20"/>
  <c r="D153" i="20" s="1"/>
  <c r="AC286" i="14"/>
  <c r="AK287" i="14"/>
  <c r="AD286" i="14"/>
  <c r="AK285" i="22"/>
  <c r="AD284" i="22"/>
  <c r="AC284" i="22"/>
  <c r="D175" i="22" s="1"/>
  <c r="D161" i="12"/>
  <c r="AJ286" i="22"/>
  <c r="AE286" i="22" s="1"/>
  <c r="AL289" i="22"/>
  <c r="AL289" i="2"/>
  <c r="AI259" i="20"/>
  <c r="AI613" i="19"/>
  <c r="AI399" i="14"/>
  <c r="AI390" i="12"/>
  <c r="AI391" i="22"/>
  <c r="AI705" i="22"/>
  <c r="AI285" i="12"/>
  <c r="AI274" i="21"/>
  <c r="AI382" i="21"/>
  <c r="AF285" i="22" l="1"/>
  <c r="AA286" i="12"/>
  <c r="AB285" i="12"/>
  <c r="AJ270" i="2"/>
  <c r="AE705" i="22"/>
  <c r="AF705" i="22" s="1"/>
  <c r="AJ706" i="22"/>
  <c r="AE390" i="19"/>
  <c r="AF390" i="19" s="1"/>
  <c r="AJ391" i="19"/>
  <c r="AE495" i="19"/>
  <c r="AF495" i="19" s="1"/>
  <c r="AJ496" i="19"/>
  <c r="AE285" i="14"/>
  <c r="AF285" i="14" s="1"/>
  <c r="AJ286" i="14"/>
  <c r="AD286" i="19"/>
  <c r="B165" i="12"/>
  <c r="C164" i="12"/>
  <c r="AA391" i="12"/>
  <c r="AB390" i="12"/>
  <c r="AA603" i="22"/>
  <c r="AB602" i="22"/>
  <c r="AB395" i="22"/>
  <c r="AA396" i="22"/>
  <c r="AA498" i="22"/>
  <c r="AB497" i="22"/>
  <c r="AC497" i="22" s="1"/>
  <c r="E175" i="22"/>
  <c r="B178" i="22"/>
  <c r="C177" i="22"/>
  <c r="AD600" i="22"/>
  <c r="AK601" i="22"/>
  <c r="AC600" i="22"/>
  <c r="AC381" i="21"/>
  <c r="C157" i="20"/>
  <c r="B158" i="20"/>
  <c r="AD390" i="19"/>
  <c r="E177" i="19" s="1"/>
  <c r="AC390" i="19"/>
  <c r="D177" i="19" s="1"/>
  <c r="AB391" i="19"/>
  <c r="AA392" i="19"/>
  <c r="AB287" i="19"/>
  <c r="AA288" i="19"/>
  <c r="AC601" i="19"/>
  <c r="AD601" i="19"/>
  <c r="AB707" i="19"/>
  <c r="AC707" i="19"/>
  <c r="AA499" i="19"/>
  <c r="AB498" i="19"/>
  <c r="AE706" i="19"/>
  <c r="AB602" i="19"/>
  <c r="AA603" i="19"/>
  <c r="AA709" i="19"/>
  <c r="AD708" i="19"/>
  <c r="F176" i="19"/>
  <c r="AK604" i="19"/>
  <c r="B162" i="21"/>
  <c r="C161" i="21"/>
  <c r="AB277" i="21"/>
  <c r="AA278" i="21"/>
  <c r="AA288" i="22"/>
  <c r="AB287" i="22"/>
  <c r="AA711" i="22"/>
  <c r="AB710" i="22"/>
  <c r="F174" i="22"/>
  <c r="AA383" i="21"/>
  <c r="AB382" i="21"/>
  <c r="AC382" i="21" s="1"/>
  <c r="AB261" i="20"/>
  <c r="AA262" i="20"/>
  <c r="B181" i="19"/>
  <c r="C180" i="19"/>
  <c r="AD395" i="14"/>
  <c r="E177" i="14" s="1"/>
  <c r="AC395" i="14"/>
  <c r="AB396" i="14"/>
  <c r="AA397" i="14"/>
  <c r="D177" i="14"/>
  <c r="B178" i="14"/>
  <c r="C177" i="14"/>
  <c r="AB502" i="14"/>
  <c r="AC502" i="14" s="1"/>
  <c r="AA503" i="14"/>
  <c r="AA289" i="14"/>
  <c r="AB288" i="14"/>
  <c r="E162" i="12"/>
  <c r="B165" i="2"/>
  <c r="C164" i="2"/>
  <c r="AB271" i="2"/>
  <c r="AA272" i="2"/>
  <c r="AD287" i="14"/>
  <c r="AK288" i="14"/>
  <c r="AC287" i="14"/>
  <c r="AC394" i="22"/>
  <c r="AD394" i="22"/>
  <c r="AK395" i="22"/>
  <c r="AJ286" i="19"/>
  <c r="AE286" i="19" s="1"/>
  <c r="AF286" i="19" s="1"/>
  <c r="AD273" i="21"/>
  <c r="E159" i="21" s="1"/>
  <c r="AC273" i="21"/>
  <c r="D159" i="21" s="1"/>
  <c r="AK274" i="21"/>
  <c r="AK395" i="19"/>
  <c r="AC389" i="12"/>
  <c r="AD389" i="12"/>
  <c r="AK390" i="12"/>
  <c r="AD497" i="19"/>
  <c r="AC497" i="19"/>
  <c r="AK498" i="19"/>
  <c r="AK288" i="19"/>
  <c r="AD287" i="19"/>
  <c r="AC287" i="19"/>
  <c r="AI289" i="14"/>
  <c r="F157" i="21"/>
  <c r="AK286" i="22"/>
  <c r="AF286" i="22" s="1"/>
  <c r="AD285" i="22"/>
  <c r="AC285" i="22"/>
  <c r="D176" i="22" s="1"/>
  <c r="AK259" i="20"/>
  <c r="AC258" i="20"/>
  <c r="D154" i="20" s="1"/>
  <c r="AD258" i="20"/>
  <c r="E154" i="20" s="1"/>
  <c r="AD284" i="12"/>
  <c r="AK285" i="12"/>
  <c r="AC284" i="12"/>
  <c r="AJ284" i="12"/>
  <c r="AE284" i="12" s="1"/>
  <c r="AF284" i="12" s="1"/>
  <c r="AJ378" i="21"/>
  <c r="AE378" i="21" s="1"/>
  <c r="AF378" i="21" s="1"/>
  <c r="AJ390" i="22"/>
  <c r="AE390" i="22" s="1"/>
  <c r="AF390" i="22" s="1"/>
  <c r="AJ273" i="21"/>
  <c r="AE273" i="21" s="1"/>
  <c r="AF273" i="21" s="1"/>
  <c r="F158" i="21"/>
  <c r="AI269" i="2"/>
  <c r="AE269" i="2" s="1"/>
  <c r="AF269" i="2" s="1"/>
  <c r="F159" i="2"/>
  <c r="AJ258" i="20"/>
  <c r="AE258" i="20" s="1"/>
  <c r="AF258" i="20" s="1"/>
  <c r="F153" i="20"/>
  <c r="AJ389" i="12"/>
  <c r="AE389" i="12" s="1"/>
  <c r="AF389" i="12" s="1"/>
  <c r="AJ395" i="14"/>
  <c r="AE395" i="14" s="1"/>
  <c r="AF395" i="14" s="1"/>
  <c r="F176" i="14"/>
  <c r="AJ601" i="19"/>
  <c r="AE601" i="19" s="1"/>
  <c r="AF601" i="19" s="1"/>
  <c r="AK270" i="2"/>
  <c r="AC269" i="2"/>
  <c r="D160" i="2" s="1"/>
  <c r="AD269" i="2"/>
  <c r="E160" i="2" s="1"/>
  <c r="AK399" i="14"/>
  <c r="AC707" i="22"/>
  <c r="AK708" i="22"/>
  <c r="AD707" i="22"/>
  <c r="AK383" i="21"/>
  <c r="AJ600" i="22"/>
  <c r="AE600" i="22" s="1"/>
  <c r="AF600" i="22" s="1"/>
  <c r="AI497" i="19"/>
  <c r="AL290" i="22"/>
  <c r="AI383" i="21"/>
  <c r="AI275" i="21"/>
  <c r="AI286" i="12"/>
  <c r="AI706" i="22"/>
  <c r="AI392" i="22"/>
  <c r="AI391" i="12"/>
  <c r="AI400" i="14"/>
  <c r="AI614" i="19"/>
  <c r="AI260" i="20"/>
  <c r="AL290" i="2"/>
  <c r="AJ287" i="22"/>
  <c r="AE287" i="22" s="1"/>
  <c r="AJ271" i="2" l="1"/>
  <c r="AB286" i="12"/>
  <c r="AA287" i="12"/>
  <c r="AE706" i="22"/>
  <c r="AF706" i="22" s="1"/>
  <c r="AJ707" i="22"/>
  <c r="AE496" i="19"/>
  <c r="AF496" i="19" s="1"/>
  <c r="AJ497" i="19"/>
  <c r="AE391" i="19"/>
  <c r="AF391" i="19" s="1"/>
  <c r="AJ392" i="19"/>
  <c r="AE286" i="14"/>
  <c r="AF286" i="14" s="1"/>
  <c r="F177" i="14" s="1"/>
  <c r="AJ287" i="14"/>
  <c r="C165" i="12"/>
  <c r="B166" i="12"/>
  <c r="D163" i="12"/>
  <c r="AB391" i="12"/>
  <c r="AA392" i="12"/>
  <c r="AB603" i="22"/>
  <c r="AA604" i="22"/>
  <c r="E176" i="22"/>
  <c r="AA499" i="22"/>
  <c r="AB498" i="22"/>
  <c r="AC498" i="22" s="1"/>
  <c r="AB396" i="22"/>
  <c r="AA397" i="22"/>
  <c r="C178" i="22"/>
  <c r="B179" i="22"/>
  <c r="AD601" i="22"/>
  <c r="AK602" i="22"/>
  <c r="AC601" i="22"/>
  <c r="AD382" i="21"/>
  <c r="B159" i="20"/>
  <c r="C158" i="20"/>
  <c r="AB392" i="19"/>
  <c r="AA393" i="19"/>
  <c r="AC391" i="19"/>
  <c r="D178" i="19" s="1"/>
  <c r="AD391" i="19"/>
  <c r="E178" i="19" s="1"/>
  <c r="AA289" i="19"/>
  <c r="AB288" i="19"/>
  <c r="AD288" i="19" s="1"/>
  <c r="AD709" i="19"/>
  <c r="AA710" i="19"/>
  <c r="AC602" i="19"/>
  <c r="AD602" i="19"/>
  <c r="AA500" i="19"/>
  <c r="AB499" i="19"/>
  <c r="AE707" i="19"/>
  <c r="AC708" i="19"/>
  <c r="AB708" i="19"/>
  <c r="AA604" i="19"/>
  <c r="AB603" i="19"/>
  <c r="AK605" i="19"/>
  <c r="B163" i="21"/>
  <c r="C162" i="21"/>
  <c r="AB278" i="21"/>
  <c r="AA279" i="21"/>
  <c r="AB711" i="22"/>
  <c r="AA712" i="22"/>
  <c r="AA289" i="22"/>
  <c r="AB288" i="22"/>
  <c r="AA384" i="21"/>
  <c r="AB383" i="21"/>
  <c r="AD383" i="21" s="1"/>
  <c r="AA263" i="20"/>
  <c r="AB262" i="20"/>
  <c r="F175" i="22"/>
  <c r="C181" i="19"/>
  <c r="B182" i="19"/>
  <c r="AD396" i="14"/>
  <c r="E178" i="14" s="1"/>
  <c r="AC396" i="14"/>
  <c r="D178" i="14" s="1"/>
  <c r="AB397" i="14"/>
  <c r="AA398" i="14"/>
  <c r="B179" i="14"/>
  <c r="C178" i="14"/>
  <c r="AA290" i="14"/>
  <c r="AB289" i="14"/>
  <c r="AA504" i="14"/>
  <c r="AB503" i="14"/>
  <c r="AC503" i="14" s="1"/>
  <c r="E163" i="12"/>
  <c r="C165" i="2"/>
  <c r="B166" i="2"/>
  <c r="AA273" i="2"/>
  <c r="AB272" i="2"/>
  <c r="AI498" i="19"/>
  <c r="AC383" i="21"/>
  <c r="AK384" i="21"/>
  <c r="AD708" i="22"/>
  <c r="AK709" i="22"/>
  <c r="AC708" i="22"/>
  <c r="AK400" i="14"/>
  <c r="AK287" i="22"/>
  <c r="AF287" i="22" s="1"/>
  <c r="AC286" i="22"/>
  <c r="D177" i="22" s="1"/>
  <c r="AD286" i="22"/>
  <c r="AI290" i="14"/>
  <c r="AK289" i="19"/>
  <c r="AK396" i="19"/>
  <c r="AJ287" i="19"/>
  <c r="AE287" i="19" s="1"/>
  <c r="AF287" i="19" s="1"/>
  <c r="AD395" i="22"/>
  <c r="AC395" i="22"/>
  <c r="AK396" i="22"/>
  <c r="F162" i="12"/>
  <c r="AJ601" i="22"/>
  <c r="AE601" i="22" s="1"/>
  <c r="AF601" i="22" s="1"/>
  <c r="AK271" i="2"/>
  <c r="AC270" i="2"/>
  <c r="D161" i="2" s="1"/>
  <c r="AD270" i="2"/>
  <c r="E161" i="2" s="1"/>
  <c r="AJ602" i="19"/>
  <c r="AE602" i="19" s="1"/>
  <c r="AF602" i="19" s="1"/>
  <c r="AJ396" i="14"/>
  <c r="AE396" i="14" s="1"/>
  <c r="AF396" i="14" s="1"/>
  <c r="AJ390" i="12"/>
  <c r="AE390" i="12" s="1"/>
  <c r="AF390" i="12" s="1"/>
  <c r="AJ259" i="20"/>
  <c r="AE259" i="20" s="1"/>
  <c r="AF259" i="20" s="1"/>
  <c r="F154" i="20"/>
  <c r="AI270" i="2"/>
  <c r="AE270" i="2" s="1"/>
  <c r="AF270" i="2" s="1"/>
  <c r="F160" i="2"/>
  <c r="AJ274" i="21"/>
  <c r="AE274" i="21" s="1"/>
  <c r="AF274" i="21" s="1"/>
  <c r="AJ391" i="22"/>
  <c r="AE391" i="22" s="1"/>
  <c r="AF391" i="22" s="1"/>
  <c r="AJ379" i="21"/>
  <c r="AE379" i="21" s="1"/>
  <c r="AF379" i="21" s="1"/>
  <c r="AJ285" i="12"/>
  <c r="AE285" i="12" s="1"/>
  <c r="AF285" i="12" s="1"/>
  <c r="F163" i="12"/>
  <c r="AC285" i="12"/>
  <c r="AK286" i="12"/>
  <c r="AD285" i="12"/>
  <c r="AC259" i="20"/>
  <c r="D155" i="20" s="1"/>
  <c r="AK260" i="20"/>
  <c r="AD259" i="20"/>
  <c r="E155" i="20" s="1"/>
  <c r="AD498" i="19"/>
  <c r="AK499" i="19"/>
  <c r="AC498" i="19"/>
  <c r="AD390" i="12"/>
  <c r="AC390" i="12"/>
  <c r="AK391" i="12"/>
  <c r="AD274" i="21"/>
  <c r="E160" i="21" s="1"/>
  <c r="AC274" i="21"/>
  <c r="D160" i="21" s="1"/>
  <c r="AK275" i="21"/>
  <c r="AK289" i="14"/>
  <c r="AD288" i="14"/>
  <c r="AC288" i="14"/>
  <c r="F177" i="19"/>
  <c r="AJ288" i="22"/>
  <c r="AL291" i="22"/>
  <c r="AL291" i="2"/>
  <c r="AI261" i="20"/>
  <c r="AI615" i="19"/>
  <c r="AI401" i="14"/>
  <c r="AI392" i="12"/>
  <c r="AI393" i="22"/>
  <c r="AI707" i="22"/>
  <c r="AI287" i="12"/>
  <c r="AI276" i="21"/>
  <c r="AI384" i="21"/>
  <c r="AA288" i="12" l="1"/>
  <c r="AB287" i="12"/>
  <c r="AE288" i="22"/>
  <c r="AJ272" i="2"/>
  <c r="AE707" i="22"/>
  <c r="AF707" i="22" s="1"/>
  <c r="AJ708" i="22"/>
  <c r="AE392" i="19"/>
  <c r="AF392" i="19" s="1"/>
  <c r="AJ393" i="19"/>
  <c r="AE497" i="19"/>
  <c r="AF497" i="19" s="1"/>
  <c r="AJ498" i="19"/>
  <c r="AE287" i="14"/>
  <c r="AF287" i="14" s="1"/>
  <c r="AJ288" i="14"/>
  <c r="E177" i="22"/>
  <c r="C166" i="12"/>
  <c r="B167" i="12"/>
  <c r="AC288" i="19"/>
  <c r="AB392" i="12"/>
  <c r="AA393" i="12"/>
  <c r="AA605" i="22"/>
  <c r="AB604" i="22"/>
  <c r="AA500" i="22"/>
  <c r="AB499" i="22"/>
  <c r="AC499" i="22" s="1"/>
  <c r="F176" i="22"/>
  <c r="AB397" i="22"/>
  <c r="AA398" i="22"/>
  <c r="AC602" i="22"/>
  <c r="AK603" i="22"/>
  <c r="AD602" i="22"/>
  <c r="B180" i="22"/>
  <c r="C179" i="22"/>
  <c r="C159" i="20"/>
  <c r="B160" i="20"/>
  <c r="AD392" i="19"/>
  <c r="E179" i="19" s="1"/>
  <c r="AC392" i="19"/>
  <c r="D179" i="19" s="1"/>
  <c r="AB393" i="19"/>
  <c r="AA394" i="19"/>
  <c r="AB289" i="19"/>
  <c r="AC289" i="19" s="1"/>
  <c r="AA290" i="19"/>
  <c r="AE708" i="19"/>
  <c r="AD603" i="19"/>
  <c r="AC603" i="19"/>
  <c r="AB500" i="19"/>
  <c r="AA501" i="19"/>
  <c r="AB709" i="19"/>
  <c r="AC709" i="19"/>
  <c r="AB604" i="19"/>
  <c r="AA605" i="19"/>
  <c r="AD710" i="19"/>
  <c r="AA711" i="19"/>
  <c r="AK606" i="19"/>
  <c r="B164" i="21"/>
  <c r="C163" i="21"/>
  <c r="AA280" i="21"/>
  <c r="AB279" i="21"/>
  <c r="AB289" i="22"/>
  <c r="AA290" i="22"/>
  <c r="AB712" i="22"/>
  <c r="AA713" i="22"/>
  <c r="AB384" i="21"/>
  <c r="AC384" i="21" s="1"/>
  <c r="AA385" i="21"/>
  <c r="AA264" i="20"/>
  <c r="AB263" i="20"/>
  <c r="B183" i="19"/>
  <c r="C182" i="19"/>
  <c r="AD397" i="14"/>
  <c r="AC397" i="14"/>
  <c r="D179" i="14" s="1"/>
  <c r="E179" i="14"/>
  <c r="AB398" i="14"/>
  <c r="AA399" i="14"/>
  <c r="C179" i="14"/>
  <c r="B180" i="14"/>
  <c r="AA505" i="14"/>
  <c r="AB504" i="14"/>
  <c r="AC504" i="14" s="1"/>
  <c r="AA291" i="14"/>
  <c r="AB290" i="14"/>
  <c r="AB273" i="2"/>
  <c r="AA274" i="2"/>
  <c r="B167" i="2"/>
  <c r="C166" i="2"/>
  <c r="AC275" i="21"/>
  <c r="D161" i="21" s="1"/>
  <c r="AD275" i="21"/>
  <c r="E161" i="21" s="1"/>
  <c r="AK276" i="21"/>
  <c r="AC286" i="12"/>
  <c r="AD286" i="12"/>
  <c r="AK287" i="12"/>
  <c r="AD289" i="14"/>
  <c r="AK290" i="14"/>
  <c r="AC289" i="14"/>
  <c r="AK392" i="12"/>
  <c r="AC391" i="12"/>
  <c r="AD391" i="12"/>
  <c r="AC260" i="20"/>
  <c r="D156" i="20" s="1"/>
  <c r="AD260" i="20"/>
  <c r="E156" i="20" s="1"/>
  <c r="AK261" i="20"/>
  <c r="AJ286" i="12"/>
  <c r="AE286" i="12" s="1"/>
  <c r="AF286" i="12" s="1"/>
  <c r="AJ380" i="21"/>
  <c r="AE380" i="21" s="1"/>
  <c r="AF380" i="21" s="1"/>
  <c r="AJ392" i="22"/>
  <c r="AE392" i="22" s="1"/>
  <c r="AF392" i="22" s="1"/>
  <c r="AJ275" i="21"/>
  <c r="AE275" i="21" s="1"/>
  <c r="AF275" i="21" s="1"/>
  <c r="AI271" i="2"/>
  <c r="AE271" i="2" s="1"/>
  <c r="AF271" i="2" s="1"/>
  <c r="F161" i="2"/>
  <c r="AJ260" i="20"/>
  <c r="AE260" i="20" s="1"/>
  <c r="AF260" i="20" s="1"/>
  <c r="F155" i="20"/>
  <c r="AJ391" i="12"/>
  <c r="AE391" i="12" s="1"/>
  <c r="AF391" i="12" s="1"/>
  <c r="AJ397" i="14"/>
  <c r="AE397" i="14" s="1"/>
  <c r="AF397" i="14" s="1"/>
  <c r="F178" i="14"/>
  <c r="AJ603" i="19"/>
  <c r="AE603" i="19" s="1"/>
  <c r="AF603" i="19" s="1"/>
  <c r="AK272" i="2"/>
  <c r="AD271" i="2"/>
  <c r="E162" i="2" s="1"/>
  <c r="AC271" i="2"/>
  <c r="D162" i="2" s="1"/>
  <c r="AJ602" i="22"/>
  <c r="AE602" i="22" s="1"/>
  <c r="AF602" i="22" s="1"/>
  <c r="AK397" i="22"/>
  <c r="AD396" i="22"/>
  <c r="AC396" i="22"/>
  <c r="AJ288" i="19"/>
  <c r="AE288" i="19" s="1"/>
  <c r="AF288" i="19" s="1"/>
  <c r="AK290" i="19"/>
  <c r="AD289" i="19"/>
  <c r="AI291" i="14"/>
  <c r="AK401" i="14"/>
  <c r="AD709" i="22"/>
  <c r="AC709" i="22"/>
  <c r="AK710" i="22"/>
  <c r="AK385" i="21"/>
  <c r="AI499" i="19"/>
  <c r="E164" i="12"/>
  <c r="D164" i="12"/>
  <c r="AC499" i="19"/>
  <c r="AK500" i="19"/>
  <c r="AD499" i="19"/>
  <c r="AK397" i="19"/>
  <c r="AK288" i="22"/>
  <c r="AC287" i="22"/>
  <c r="AD287" i="22"/>
  <c r="F177" i="22"/>
  <c r="F159" i="21"/>
  <c r="F178" i="19"/>
  <c r="AL292" i="22"/>
  <c r="AI385" i="21"/>
  <c r="AI277" i="21"/>
  <c r="AI288" i="12"/>
  <c r="AI708" i="22"/>
  <c r="AI394" i="22"/>
  <c r="AI393" i="12"/>
  <c r="AI402" i="14"/>
  <c r="AI616" i="19"/>
  <c r="AI262" i="20"/>
  <c r="AL292" i="2"/>
  <c r="AJ289" i="22"/>
  <c r="AE289" i="22" s="1"/>
  <c r="AD384" i="21" l="1"/>
  <c r="AJ273" i="2"/>
  <c r="AF288" i="22"/>
  <c r="AB288" i="12"/>
  <c r="AA289" i="12"/>
  <c r="AE708" i="22"/>
  <c r="AF708" i="22" s="1"/>
  <c r="AJ709" i="22"/>
  <c r="AE498" i="19"/>
  <c r="AF498" i="19" s="1"/>
  <c r="AJ499" i="19"/>
  <c r="AE393" i="19"/>
  <c r="AF393" i="19" s="1"/>
  <c r="AJ394" i="19"/>
  <c r="AE288" i="14"/>
  <c r="AF288" i="14" s="1"/>
  <c r="AJ289" i="14"/>
  <c r="C167" i="12"/>
  <c r="B168" i="12"/>
  <c r="D178" i="22"/>
  <c r="F160" i="21"/>
  <c r="AB393" i="12"/>
  <c r="AA394" i="12"/>
  <c r="AA606" i="22"/>
  <c r="AB605" i="22"/>
  <c r="AA399" i="22"/>
  <c r="AB398" i="22"/>
  <c r="AA501" i="22"/>
  <c r="AB500" i="22"/>
  <c r="AC500" i="22" s="1"/>
  <c r="E178" i="22"/>
  <c r="B181" i="22"/>
  <c r="C180" i="22"/>
  <c r="AC603" i="22"/>
  <c r="AK604" i="22"/>
  <c r="AD603" i="22"/>
  <c r="B161" i="20"/>
  <c r="C160" i="20"/>
  <c r="AB394" i="19"/>
  <c r="AA395" i="19"/>
  <c r="AC393" i="19"/>
  <c r="D180" i="19" s="1"/>
  <c r="AD393" i="19"/>
  <c r="E180" i="19" s="1"/>
  <c r="AA291" i="19"/>
  <c r="AB290" i="19"/>
  <c r="AD290" i="19" s="1"/>
  <c r="AB710" i="19"/>
  <c r="AC710" i="19"/>
  <c r="AC604" i="19"/>
  <c r="AD604" i="19"/>
  <c r="AE709" i="19"/>
  <c r="AD711" i="19"/>
  <c r="AA712" i="19"/>
  <c r="AA606" i="19"/>
  <c r="AB605" i="19"/>
  <c r="AB501" i="19"/>
  <c r="AA502" i="19"/>
  <c r="AK607" i="19"/>
  <c r="AA281" i="21"/>
  <c r="AB280" i="21"/>
  <c r="C164" i="21"/>
  <c r="B165" i="21"/>
  <c r="AA714" i="22"/>
  <c r="AB713" i="22"/>
  <c r="AB290" i="22"/>
  <c r="AA291" i="22"/>
  <c r="AA386" i="21"/>
  <c r="AB385" i="21"/>
  <c r="AC385" i="21" s="1"/>
  <c r="AA265" i="20"/>
  <c r="AB264" i="20"/>
  <c r="B184" i="19"/>
  <c r="C183" i="19"/>
  <c r="AD398" i="14"/>
  <c r="E180" i="14" s="1"/>
  <c r="AC398" i="14"/>
  <c r="D180" i="14" s="1"/>
  <c r="AA400" i="14"/>
  <c r="AB399" i="14"/>
  <c r="B181" i="14"/>
  <c r="C180" i="14"/>
  <c r="AA292" i="14"/>
  <c r="AB291" i="14"/>
  <c r="AB505" i="14"/>
  <c r="AC505" i="14" s="1"/>
  <c r="AA506" i="14"/>
  <c r="B168" i="2"/>
  <c r="C167" i="2"/>
  <c r="AB274" i="2"/>
  <c r="AA275" i="2"/>
  <c r="AK398" i="19"/>
  <c r="AK402" i="14"/>
  <c r="AI292" i="14"/>
  <c r="AC397" i="22"/>
  <c r="AK398" i="22"/>
  <c r="AD397" i="22"/>
  <c r="AK273" i="2"/>
  <c r="AC272" i="2"/>
  <c r="D163" i="2" s="1"/>
  <c r="AD272" i="2"/>
  <c r="E163" i="2" s="1"/>
  <c r="AJ604" i="19"/>
  <c r="AE604" i="19" s="1"/>
  <c r="AF604" i="19" s="1"/>
  <c r="AJ398" i="14"/>
  <c r="AE398" i="14" s="1"/>
  <c r="AF398" i="14" s="1"/>
  <c r="F179" i="14"/>
  <c r="AJ392" i="12"/>
  <c r="AE392" i="12" s="1"/>
  <c r="AF392" i="12" s="1"/>
  <c r="AJ261" i="20"/>
  <c r="AE261" i="20" s="1"/>
  <c r="AF261" i="20" s="1"/>
  <c r="F156" i="20"/>
  <c r="AI272" i="2"/>
  <c r="AE272" i="2" s="1"/>
  <c r="AF272" i="2" s="1"/>
  <c r="F162" i="2"/>
  <c r="AJ276" i="21"/>
  <c r="AE276" i="21" s="1"/>
  <c r="AF276" i="21" s="1"/>
  <c r="AJ393" i="22"/>
  <c r="AE393" i="22" s="1"/>
  <c r="AF393" i="22" s="1"/>
  <c r="AJ381" i="21"/>
  <c r="AE381" i="21" s="1"/>
  <c r="AF381" i="21" s="1"/>
  <c r="AJ287" i="12"/>
  <c r="AE287" i="12" s="1"/>
  <c r="AF287" i="12" s="1"/>
  <c r="AC392" i="12"/>
  <c r="AK393" i="12"/>
  <c r="AD392" i="12"/>
  <c r="AD276" i="21"/>
  <c r="E162" i="21" s="1"/>
  <c r="AK277" i="21"/>
  <c r="AC276" i="21"/>
  <c r="D162" i="21" s="1"/>
  <c r="F179" i="19"/>
  <c r="E165" i="12"/>
  <c r="AK289" i="22"/>
  <c r="AF289" i="22" s="1"/>
  <c r="AD288" i="22"/>
  <c r="E179" i="22" s="1"/>
  <c r="AC288" i="22"/>
  <c r="D179" i="22" s="1"/>
  <c r="AK501" i="19"/>
  <c r="AC500" i="19"/>
  <c r="AD500" i="19"/>
  <c r="AI500" i="19"/>
  <c r="AK386" i="21"/>
  <c r="AK711" i="22"/>
  <c r="AD710" i="22"/>
  <c r="AC710" i="22"/>
  <c r="AK291" i="19"/>
  <c r="AJ289" i="19"/>
  <c r="AE289" i="19" s="1"/>
  <c r="AF289" i="19" s="1"/>
  <c r="AJ603" i="22"/>
  <c r="AE603" i="22" s="1"/>
  <c r="AF603" i="22" s="1"/>
  <c r="AD261" i="20"/>
  <c r="E157" i="20" s="1"/>
  <c r="AK262" i="20"/>
  <c r="AC261" i="20"/>
  <c r="D157" i="20" s="1"/>
  <c r="AK291" i="14"/>
  <c r="AD290" i="14"/>
  <c r="AC290" i="14"/>
  <c r="AC287" i="12"/>
  <c r="AD287" i="12"/>
  <c r="AK288" i="12"/>
  <c r="F164" i="12"/>
  <c r="D165" i="12"/>
  <c r="AJ290" i="22"/>
  <c r="AL293" i="2"/>
  <c r="AI263" i="20"/>
  <c r="AI617" i="19"/>
  <c r="AI403" i="14"/>
  <c r="AI394" i="12"/>
  <c r="AI395" i="22"/>
  <c r="AI709" i="22"/>
  <c r="AI289" i="12"/>
  <c r="AI278" i="21"/>
  <c r="AI386" i="21"/>
  <c r="AL293" i="22"/>
  <c r="AA290" i="12" l="1"/>
  <c r="AB289" i="12"/>
  <c r="AE290" i="22"/>
  <c r="AJ274" i="2"/>
  <c r="E166" i="12"/>
  <c r="AE709" i="22"/>
  <c r="AF709" i="22" s="1"/>
  <c r="AJ710" i="22"/>
  <c r="AE394" i="19"/>
  <c r="AF394" i="19" s="1"/>
  <c r="AJ395" i="19"/>
  <c r="AE499" i="19"/>
  <c r="AF499" i="19" s="1"/>
  <c r="AJ500" i="19"/>
  <c r="AE289" i="14"/>
  <c r="AF289" i="14" s="1"/>
  <c r="AJ290" i="14"/>
  <c r="D166" i="12"/>
  <c r="AC290" i="19"/>
  <c r="F165" i="12"/>
  <c r="B169" i="12"/>
  <c r="C168" i="12"/>
  <c r="AA395" i="12"/>
  <c r="AB394" i="12"/>
  <c r="AA607" i="22"/>
  <c r="AB606" i="22"/>
  <c r="AB501" i="22"/>
  <c r="AC501" i="22" s="1"/>
  <c r="AA502" i="22"/>
  <c r="AA400" i="22"/>
  <c r="AB399" i="22"/>
  <c r="F178" i="22"/>
  <c r="C181" i="22"/>
  <c r="B182" i="22"/>
  <c r="AK605" i="22"/>
  <c r="AC604" i="22"/>
  <c r="AD604" i="22"/>
  <c r="AD385" i="21"/>
  <c r="C161" i="20"/>
  <c r="B162" i="20"/>
  <c r="AC394" i="19"/>
  <c r="D181" i="19" s="1"/>
  <c r="AD394" i="19"/>
  <c r="E181" i="19" s="1"/>
  <c r="AB395" i="19"/>
  <c r="AA396" i="19"/>
  <c r="AB291" i="19"/>
  <c r="AC291" i="19" s="1"/>
  <c r="AA292" i="19"/>
  <c r="AA503" i="19"/>
  <c r="AB502" i="19"/>
  <c r="AC605" i="19"/>
  <c r="AD605" i="19"/>
  <c r="AA713" i="19"/>
  <c r="AD712" i="19"/>
  <c r="AE710" i="19"/>
  <c r="AA607" i="19"/>
  <c r="AB606" i="19"/>
  <c r="AB711" i="19"/>
  <c r="AC711" i="19"/>
  <c r="AK608" i="19"/>
  <c r="AA282" i="21"/>
  <c r="AB281" i="21"/>
  <c r="C165" i="21"/>
  <c r="B166" i="21"/>
  <c r="AA715" i="22"/>
  <c r="AB714" i="22"/>
  <c r="AA292" i="22"/>
  <c r="AB291" i="22"/>
  <c r="AB386" i="21"/>
  <c r="AD386" i="21" s="1"/>
  <c r="AA387" i="21"/>
  <c r="AA266" i="20"/>
  <c r="AB265" i="20"/>
  <c r="B185" i="19"/>
  <c r="C184" i="19"/>
  <c r="F180" i="19"/>
  <c r="AB400" i="14"/>
  <c r="AA401" i="14"/>
  <c r="AD399" i="14"/>
  <c r="E181" i="14" s="1"/>
  <c r="AC399" i="14"/>
  <c r="D181" i="14" s="1"/>
  <c r="C181" i="14"/>
  <c r="B182" i="14"/>
  <c r="AB292" i="14"/>
  <c r="AA293" i="14"/>
  <c r="AB506" i="14"/>
  <c r="AC506" i="14" s="1"/>
  <c r="AA507" i="14"/>
  <c r="C168" i="2"/>
  <c r="B169" i="2"/>
  <c r="AA276" i="2"/>
  <c r="AB275" i="2"/>
  <c r="AJ604" i="22"/>
  <c r="AE604" i="22" s="1"/>
  <c r="AF604" i="22" s="1"/>
  <c r="AJ290" i="19"/>
  <c r="AE290" i="19" s="1"/>
  <c r="AF290" i="19" s="1"/>
  <c r="AK712" i="22"/>
  <c r="AD711" i="22"/>
  <c r="AC711" i="22"/>
  <c r="AK387" i="21"/>
  <c r="AK290" i="22"/>
  <c r="AC289" i="22"/>
  <c r="D180" i="22" s="1"/>
  <c r="AD289" i="22"/>
  <c r="E180" i="22" s="1"/>
  <c r="AD393" i="12"/>
  <c r="AC393" i="12"/>
  <c r="AK394" i="12"/>
  <c r="AI293" i="14"/>
  <c r="AK403" i="14"/>
  <c r="AK399" i="19"/>
  <c r="F161" i="21"/>
  <c r="AD288" i="12"/>
  <c r="AC288" i="12"/>
  <c r="AK289" i="12"/>
  <c r="AK292" i="14"/>
  <c r="AD291" i="14"/>
  <c r="AC291" i="14"/>
  <c r="AC262" i="20"/>
  <c r="D158" i="20" s="1"/>
  <c r="AD262" i="20"/>
  <c r="E158" i="20" s="1"/>
  <c r="AK263" i="20"/>
  <c r="AK292" i="19"/>
  <c r="AD291" i="19"/>
  <c r="AI501" i="19"/>
  <c r="AD501" i="19"/>
  <c r="AC501" i="19"/>
  <c r="AK502" i="19"/>
  <c r="AK278" i="21"/>
  <c r="AD277" i="21"/>
  <c r="E163" i="21" s="1"/>
  <c r="AC277" i="21"/>
  <c r="D163" i="21" s="1"/>
  <c r="AJ288" i="12"/>
  <c r="AE288" i="12" s="1"/>
  <c r="AF288" i="12" s="1"/>
  <c r="AJ382" i="21"/>
  <c r="AE382" i="21" s="1"/>
  <c r="AF382" i="21" s="1"/>
  <c r="AJ394" i="22"/>
  <c r="AE394" i="22" s="1"/>
  <c r="AF394" i="22" s="1"/>
  <c r="AJ277" i="21"/>
  <c r="AE277" i="21" s="1"/>
  <c r="AF277" i="21" s="1"/>
  <c r="AI273" i="2"/>
  <c r="AE273" i="2" s="1"/>
  <c r="AF273" i="2" s="1"/>
  <c r="F163" i="2"/>
  <c r="AJ262" i="20"/>
  <c r="AE262" i="20" s="1"/>
  <c r="AF262" i="20" s="1"/>
  <c r="F157" i="20"/>
  <c r="AJ393" i="12"/>
  <c r="AE393" i="12" s="1"/>
  <c r="AF393" i="12" s="1"/>
  <c r="AJ399" i="14"/>
  <c r="AE399" i="14" s="1"/>
  <c r="AF399" i="14" s="1"/>
  <c r="F180" i="14"/>
  <c r="AJ605" i="19"/>
  <c r="AE605" i="19" s="1"/>
  <c r="AF605" i="19" s="1"/>
  <c r="AK274" i="2"/>
  <c r="AD273" i="2"/>
  <c r="E164" i="2" s="1"/>
  <c r="AC273" i="2"/>
  <c r="D164" i="2" s="1"/>
  <c r="AK399" i="22"/>
  <c r="AD398" i="22"/>
  <c r="AC398" i="22"/>
  <c r="AL294" i="22"/>
  <c r="AI387" i="21"/>
  <c r="AI279" i="21"/>
  <c r="AI290" i="12"/>
  <c r="AI710" i="22"/>
  <c r="AI396" i="22"/>
  <c r="AI395" i="12"/>
  <c r="AI404" i="14"/>
  <c r="AI618" i="19"/>
  <c r="AI264" i="20"/>
  <c r="AL294" i="2"/>
  <c r="AJ291" i="22"/>
  <c r="AE291" i="22" s="1"/>
  <c r="AJ275" i="2" l="1"/>
  <c r="AF290" i="22"/>
  <c r="AB290" i="12"/>
  <c r="AA291" i="12"/>
  <c r="AE710" i="22"/>
  <c r="AF710" i="22" s="1"/>
  <c r="AJ711" i="22"/>
  <c r="AE500" i="19"/>
  <c r="AF500" i="19" s="1"/>
  <c r="AJ501" i="19"/>
  <c r="AE395" i="19"/>
  <c r="AF395" i="19" s="1"/>
  <c r="AJ396" i="19"/>
  <c r="AE290" i="14"/>
  <c r="AF290" i="14" s="1"/>
  <c r="AJ291" i="14"/>
  <c r="F162" i="21"/>
  <c r="C169" i="12"/>
  <c r="B170" i="12"/>
  <c r="F179" i="22"/>
  <c r="AB395" i="12"/>
  <c r="AA396" i="12"/>
  <c r="AA608" i="22"/>
  <c r="AB607" i="22"/>
  <c r="AB400" i="22"/>
  <c r="AA401" i="22"/>
  <c r="AA503" i="22"/>
  <c r="AB502" i="22"/>
  <c r="AC502" i="22" s="1"/>
  <c r="AK606" i="22"/>
  <c r="AC605" i="22"/>
  <c r="AD605" i="22"/>
  <c r="B183" i="22"/>
  <c r="C182" i="22"/>
  <c r="AC386" i="21"/>
  <c r="C162" i="20"/>
  <c r="B163" i="20"/>
  <c r="AA397" i="19"/>
  <c r="AB396" i="19"/>
  <c r="AD395" i="19"/>
  <c r="E182" i="19" s="1"/>
  <c r="AC395" i="19"/>
  <c r="D182" i="19" s="1"/>
  <c r="AA293" i="19"/>
  <c r="AB292" i="19"/>
  <c r="AD292" i="19" s="1"/>
  <c r="AC606" i="19"/>
  <c r="AD606" i="19"/>
  <c r="AA714" i="19"/>
  <c r="AD713" i="19"/>
  <c r="AA504" i="19"/>
  <c r="AB503" i="19"/>
  <c r="AB607" i="19"/>
  <c r="AA608" i="19"/>
  <c r="AC712" i="19"/>
  <c r="AB712" i="19"/>
  <c r="AE711" i="19"/>
  <c r="AK609" i="19"/>
  <c r="AB282" i="21"/>
  <c r="AA283" i="21"/>
  <c r="B167" i="21"/>
  <c r="C166" i="21"/>
  <c r="AA293" i="22"/>
  <c r="AB292" i="22"/>
  <c r="AB715" i="22"/>
  <c r="AA716" i="22"/>
  <c r="AB387" i="21"/>
  <c r="AC387" i="21" s="1"/>
  <c r="AA388" i="21"/>
  <c r="AB266" i="20"/>
  <c r="AA267" i="20"/>
  <c r="C185" i="19"/>
  <c r="B186" i="19"/>
  <c r="AC400" i="14"/>
  <c r="D182" i="14" s="1"/>
  <c r="AD400" i="14"/>
  <c r="E182" i="14" s="1"/>
  <c r="AB401" i="14"/>
  <c r="AA402" i="14"/>
  <c r="B183" i="14"/>
  <c r="C182" i="14"/>
  <c r="AB507" i="14"/>
  <c r="AC507" i="14" s="1"/>
  <c r="AA508" i="14"/>
  <c r="AA294" i="14"/>
  <c r="AB293" i="14"/>
  <c r="E167" i="12"/>
  <c r="D167" i="12"/>
  <c r="AB276" i="2"/>
  <c r="AA277" i="2"/>
  <c r="C169" i="2"/>
  <c r="B170" i="2"/>
  <c r="AK279" i="21"/>
  <c r="AD278" i="21"/>
  <c r="E164" i="21" s="1"/>
  <c r="AC278" i="21"/>
  <c r="D164" i="21" s="1"/>
  <c r="AI502" i="19"/>
  <c r="AC263" i="20"/>
  <c r="D159" i="20" s="1"/>
  <c r="AK264" i="20"/>
  <c r="AD263" i="20"/>
  <c r="E159" i="20" s="1"/>
  <c r="AK293" i="14"/>
  <c r="AD292" i="14"/>
  <c r="AC292" i="14"/>
  <c r="AK291" i="22"/>
  <c r="AF291" i="22" s="1"/>
  <c r="AC290" i="22"/>
  <c r="D181" i="22" s="1"/>
  <c r="AD290" i="22"/>
  <c r="E181" i="22" s="1"/>
  <c r="AK713" i="22"/>
  <c r="AC712" i="22"/>
  <c r="AD712" i="22"/>
  <c r="AJ291" i="19"/>
  <c r="AE291" i="19" s="1"/>
  <c r="AF291" i="19" s="1"/>
  <c r="F166" i="12"/>
  <c r="AC399" i="22"/>
  <c r="AK400" i="22"/>
  <c r="AD399" i="22"/>
  <c r="AK275" i="2"/>
  <c r="AD274" i="2"/>
  <c r="E165" i="2" s="1"/>
  <c r="AC274" i="2"/>
  <c r="D165" i="2" s="1"/>
  <c r="AJ606" i="19"/>
  <c r="AE606" i="19" s="1"/>
  <c r="AF606" i="19" s="1"/>
  <c r="AJ400" i="14"/>
  <c r="AE400" i="14" s="1"/>
  <c r="AF400" i="14" s="1"/>
  <c r="F181" i="14"/>
  <c r="AJ394" i="12"/>
  <c r="AE394" i="12" s="1"/>
  <c r="AF394" i="12" s="1"/>
  <c r="AJ263" i="20"/>
  <c r="AE263" i="20" s="1"/>
  <c r="AF263" i="20" s="1"/>
  <c r="F158" i="20"/>
  <c r="AI274" i="2"/>
  <c r="AE274" i="2" s="1"/>
  <c r="AF274" i="2" s="1"/>
  <c r="F164" i="2"/>
  <c r="AJ278" i="21"/>
  <c r="AE278" i="21" s="1"/>
  <c r="AF278" i="21" s="1"/>
  <c r="AJ395" i="22"/>
  <c r="AE395" i="22" s="1"/>
  <c r="AF395" i="22" s="1"/>
  <c r="AJ383" i="21"/>
  <c r="AE383" i="21" s="1"/>
  <c r="AF383" i="21" s="1"/>
  <c r="AJ289" i="12"/>
  <c r="AE289" i="12" s="1"/>
  <c r="AF289" i="12" s="1"/>
  <c r="AK503" i="19"/>
  <c r="AC502" i="19"/>
  <c r="AD502" i="19"/>
  <c r="AK293" i="19"/>
  <c r="AC289" i="12"/>
  <c r="AD289" i="12"/>
  <c r="AK290" i="12"/>
  <c r="AK400" i="19"/>
  <c r="AK404" i="14"/>
  <c r="AI294" i="14"/>
  <c r="AC394" i="12"/>
  <c r="AK395" i="12"/>
  <c r="AD394" i="12"/>
  <c r="AK388" i="21"/>
  <c r="AJ605" i="22"/>
  <c r="AE605" i="22" s="1"/>
  <c r="AF605" i="22" s="1"/>
  <c r="F181" i="19"/>
  <c r="AJ292" i="22"/>
  <c r="AL295" i="22"/>
  <c r="AL295" i="2"/>
  <c r="AI265" i="20"/>
  <c r="AI619" i="19"/>
  <c r="AI405" i="14"/>
  <c r="AI396" i="12"/>
  <c r="AI397" i="22"/>
  <c r="AI711" i="22"/>
  <c r="AI291" i="12"/>
  <c r="AI280" i="21"/>
  <c r="AI388" i="21"/>
  <c r="AB291" i="12" l="1"/>
  <c r="AA292" i="12"/>
  <c r="AJ276" i="2"/>
  <c r="AE292" i="22"/>
  <c r="AE711" i="22"/>
  <c r="AF711" i="22" s="1"/>
  <c r="AJ712" i="22"/>
  <c r="AE396" i="19"/>
  <c r="AF396" i="19" s="1"/>
  <c r="AJ397" i="19"/>
  <c r="AE501" i="19"/>
  <c r="AF501" i="19" s="1"/>
  <c r="AJ502" i="19"/>
  <c r="AE291" i="14"/>
  <c r="AF291" i="14" s="1"/>
  <c r="AJ292" i="14"/>
  <c r="AC292" i="19"/>
  <c r="C170" i="12"/>
  <c r="B171" i="12"/>
  <c r="F167" i="12"/>
  <c r="AA397" i="12"/>
  <c r="AB396" i="12"/>
  <c r="AA609" i="22"/>
  <c r="AB608" i="22"/>
  <c r="AA504" i="22"/>
  <c r="AB503" i="22"/>
  <c r="AC503" i="22" s="1"/>
  <c r="AB401" i="22"/>
  <c r="AA402" i="22"/>
  <c r="AC606" i="22"/>
  <c r="AK607" i="22"/>
  <c r="AD606" i="22"/>
  <c r="C183" i="22"/>
  <c r="B184" i="22"/>
  <c r="AD387" i="21"/>
  <c r="B164" i="20"/>
  <c r="C163" i="20"/>
  <c r="AA398" i="19"/>
  <c r="AB397" i="19"/>
  <c r="AC396" i="19"/>
  <c r="D183" i="19" s="1"/>
  <c r="AD396" i="19"/>
  <c r="E183" i="19" s="1"/>
  <c r="AB293" i="19"/>
  <c r="AD293" i="19" s="1"/>
  <c r="AA294" i="19"/>
  <c r="AC607" i="19"/>
  <c r="AD607" i="19"/>
  <c r="AB504" i="19"/>
  <c r="AA505" i="19"/>
  <c r="AA715" i="19"/>
  <c r="AD714" i="19"/>
  <c r="AB608" i="19"/>
  <c r="AA609" i="19"/>
  <c r="AB713" i="19"/>
  <c r="AC713" i="19"/>
  <c r="AE712" i="19"/>
  <c r="AK610" i="19"/>
  <c r="B168" i="21"/>
  <c r="C167" i="21"/>
  <c r="AA284" i="21"/>
  <c r="AB283" i="21"/>
  <c r="AB293" i="22"/>
  <c r="AA294" i="22"/>
  <c r="AA717" i="22"/>
  <c r="AB716" i="22"/>
  <c r="AA389" i="21"/>
  <c r="AB388" i="21"/>
  <c r="AC388" i="21" s="1"/>
  <c r="AA268" i="20"/>
  <c r="AB267" i="20"/>
  <c r="B187" i="19"/>
  <c r="C186" i="19"/>
  <c r="AD401" i="14"/>
  <c r="E183" i="14" s="1"/>
  <c r="AC401" i="14"/>
  <c r="D183" i="14" s="1"/>
  <c r="AA403" i="14"/>
  <c r="AB402" i="14"/>
  <c r="B184" i="14"/>
  <c r="C183" i="14"/>
  <c r="AB294" i="14"/>
  <c r="AA295" i="14"/>
  <c r="AB508" i="14"/>
  <c r="AC508" i="14" s="1"/>
  <c r="AA509" i="14"/>
  <c r="D168" i="12"/>
  <c r="B171" i="2"/>
  <c r="C170" i="2"/>
  <c r="AB277" i="2"/>
  <c r="AA278" i="2"/>
  <c r="AD395" i="12"/>
  <c r="AC395" i="12"/>
  <c r="AK396" i="12"/>
  <c r="AI295" i="14"/>
  <c r="AK405" i="14"/>
  <c r="AJ606" i="22"/>
  <c r="AE606" i="22" s="1"/>
  <c r="AF606" i="22" s="1"/>
  <c r="AD388" i="21"/>
  <c r="AK389" i="21"/>
  <c r="AK401" i="19"/>
  <c r="AK294" i="19"/>
  <c r="AC293" i="19"/>
  <c r="AC503" i="19"/>
  <c r="AD503" i="19"/>
  <c r="AK504" i="19"/>
  <c r="AJ290" i="12"/>
  <c r="AE290" i="12" s="1"/>
  <c r="AF290" i="12" s="1"/>
  <c r="AJ384" i="21"/>
  <c r="AE384" i="21" s="1"/>
  <c r="AF384" i="21" s="1"/>
  <c r="AJ396" i="22"/>
  <c r="AE396" i="22" s="1"/>
  <c r="AF396" i="22" s="1"/>
  <c r="AJ279" i="21"/>
  <c r="AE279" i="21" s="1"/>
  <c r="AF279" i="21" s="1"/>
  <c r="AI275" i="2"/>
  <c r="AE275" i="2" s="1"/>
  <c r="AF275" i="2" s="1"/>
  <c r="F165" i="2"/>
  <c r="AJ264" i="20"/>
  <c r="AE264" i="20" s="1"/>
  <c r="AF264" i="20" s="1"/>
  <c r="F159" i="20"/>
  <c r="AJ395" i="12"/>
  <c r="AE395" i="12" s="1"/>
  <c r="AF395" i="12" s="1"/>
  <c r="AJ401" i="14"/>
  <c r="AE401" i="14" s="1"/>
  <c r="AF401" i="14" s="1"/>
  <c r="F182" i="14"/>
  <c r="AJ607" i="19"/>
  <c r="AE607" i="19" s="1"/>
  <c r="AF607" i="19" s="1"/>
  <c r="AK276" i="2"/>
  <c r="AD275" i="2"/>
  <c r="E166" i="2" s="1"/>
  <c r="AC275" i="2"/>
  <c r="D166" i="2" s="1"/>
  <c r="AD400" i="22"/>
  <c r="AC400" i="22"/>
  <c r="AK401" i="22"/>
  <c r="AK292" i="22"/>
  <c r="AC291" i="22"/>
  <c r="AD291" i="22"/>
  <c r="E182" i="22" s="1"/>
  <c r="AK294" i="14"/>
  <c r="AD293" i="14"/>
  <c r="AC293" i="14"/>
  <c r="AD264" i="20"/>
  <c r="E160" i="20" s="1"/>
  <c r="AC264" i="20"/>
  <c r="D160" i="20" s="1"/>
  <c r="AK265" i="20"/>
  <c r="AK280" i="21"/>
  <c r="AD279" i="21"/>
  <c r="E165" i="21" s="1"/>
  <c r="AC279" i="21"/>
  <c r="D165" i="21" s="1"/>
  <c r="E168" i="12"/>
  <c r="F182" i="19"/>
  <c r="AC290" i="12"/>
  <c r="AK291" i="12"/>
  <c r="AD290" i="12"/>
  <c r="AJ292" i="19"/>
  <c r="AE292" i="19" s="1"/>
  <c r="AF292" i="19" s="1"/>
  <c r="AD713" i="22"/>
  <c r="AK714" i="22"/>
  <c r="AC713" i="22"/>
  <c r="AI503" i="19"/>
  <c r="F180" i="22"/>
  <c r="F163" i="21"/>
  <c r="AI389" i="21"/>
  <c r="AI281" i="21"/>
  <c r="AI292" i="12"/>
  <c r="AI712" i="22"/>
  <c r="AI398" i="22"/>
  <c r="AI397" i="12"/>
  <c r="AI406" i="14"/>
  <c r="AI620" i="19"/>
  <c r="AI266" i="20"/>
  <c r="AL296" i="2"/>
  <c r="AL296" i="22"/>
  <c r="AJ293" i="22"/>
  <c r="AE293" i="22" s="1"/>
  <c r="AF292" i="22" l="1"/>
  <c r="AJ277" i="2"/>
  <c r="AA293" i="12"/>
  <c r="AB292" i="12"/>
  <c r="AE712" i="22"/>
  <c r="AF712" i="22" s="1"/>
  <c r="AJ713" i="22"/>
  <c r="AE397" i="19"/>
  <c r="AF397" i="19" s="1"/>
  <c r="AJ398" i="19"/>
  <c r="AE502" i="19"/>
  <c r="AF502" i="19" s="1"/>
  <c r="AJ503" i="19"/>
  <c r="AE292" i="14"/>
  <c r="AF292" i="14" s="1"/>
  <c r="AJ293" i="14"/>
  <c r="D182" i="22"/>
  <c r="C171" i="12"/>
  <c r="B172" i="12"/>
  <c r="F164" i="21"/>
  <c r="AA398" i="12"/>
  <c r="AB397" i="12"/>
  <c r="AB609" i="22"/>
  <c r="AA610" i="22"/>
  <c r="AA505" i="22"/>
  <c r="AB504" i="22"/>
  <c r="AC504" i="22" s="1"/>
  <c r="AA403" i="22"/>
  <c r="AB402" i="22"/>
  <c r="B185" i="22"/>
  <c r="C184" i="22"/>
  <c r="F181" i="22"/>
  <c r="AC607" i="22"/>
  <c r="AD607" i="22"/>
  <c r="AK608" i="22"/>
  <c r="C164" i="20"/>
  <c r="B165" i="20"/>
  <c r="AB398" i="19"/>
  <c r="AA399" i="19"/>
  <c r="AD397" i="19"/>
  <c r="E184" i="19" s="1"/>
  <c r="AC397" i="19"/>
  <c r="D184" i="19" s="1"/>
  <c r="AB294" i="19"/>
  <c r="AC294" i="19" s="1"/>
  <c r="AA295" i="19"/>
  <c r="AD608" i="19"/>
  <c r="AC608" i="19"/>
  <c r="AA716" i="19"/>
  <c r="AD715" i="19"/>
  <c r="AE713" i="19"/>
  <c r="AA610" i="19"/>
  <c r="AB609" i="19"/>
  <c r="AC714" i="19"/>
  <c r="AB714" i="19"/>
  <c r="AA506" i="19"/>
  <c r="AB505" i="19"/>
  <c r="AK611" i="19"/>
  <c r="AB284" i="21"/>
  <c r="AA285" i="21"/>
  <c r="B169" i="21"/>
  <c r="C168" i="21"/>
  <c r="AA718" i="22"/>
  <c r="AB717" i="22"/>
  <c r="AB294" i="22"/>
  <c r="AA295" i="22"/>
  <c r="AB389" i="21"/>
  <c r="AC389" i="21" s="1"/>
  <c r="AA390" i="21"/>
  <c r="AA269" i="20"/>
  <c r="AB268" i="20"/>
  <c r="D169" i="12"/>
  <c r="B188" i="19"/>
  <c r="C187" i="19"/>
  <c r="F183" i="19"/>
  <c r="AB403" i="14"/>
  <c r="AA404" i="14"/>
  <c r="AC402" i="14"/>
  <c r="D184" i="14" s="1"/>
  <c r="AD402" i="14"/>
  <c r="E184" i="14" s="1"/>
  <c r="C184" i="14"/>
  <c r="B185" i="14"/>
  <c r="AB509" i="14"/>
  <c r="AC509" i="14" s="1"/>
  <c r="AA510" i="14"/>
  <c r="AA296" i="14"/>
  <c r="AB295" i="14"/>
  <c r="E169" i="12"/>
  <c r="C171" i="2"/>
  <c r="B172" i="2"/>
  <c r="AA279" i="2"/>
  <c r="AB278" i="2"/>
  <c r="AI504" i="19"/>
  <c r="AC714" i="22"/>
  <c r="AK715" i="22"/>
  <c r="AD714" i="22"/>
  <c r="AC291" i="12"/>
  <c r="AD291" i="12"/>
  <c r="AK292" i="12"/>
  <c r="AC280" i="21"/>
  <c r="D166" i="21" s="1"/>
  <c r="AK281" i="21"/>
  <c r="AD280" i="21"/>
  <c r="E166" i="21" s="1"/>
  <c r="AK293" i="22"/>
  <c r="AF293" i="22" s="1"/>
  <c r="AC292" i="22"/>
  <c r="AD292" i="22"/>
  <c r="AK505" i="19"/>
  <c r="AC504" i="19"/>
  <c r="AD504" i="19"/>
  <c r="AK295" i="19"/>
  <c r="AD294" i="19"/>
  <c r="AJ607" i="22"/>
  <c r="AE607" i="22" s="1"/>
  <c r="AF607" i="22" s="1"/>
  <c r="AC396" i="12"/>
  <c r="AD396" i="12"/>
  <c r="AK397" i="12"/>
  <c r="F168" i="12"/>
  <c r="AJ293" i="19"/>
  <c r="AE293" i="19" s="1"/>
  <c r="AF293" i="19" s="1"/>
  <c r="AD265" i="20"/>
  <c r="E161" i="20" s="1"/>
  <c r="AK266" i="20"/>
  <c r="AC265" i="20"/>
  <c r="D161" i="20" s="1"/>
  <c r="AD294" i="14"/>
  <c r="AC294" i="14"/>
  <c r="AK295" i="14"/>
  <c r="AD401" i="22"/>
  <c r="AC401" i="22"/>
  <c r="AK402" i="22"/>
  <c r="AK277" i="2"/>
  <c r="AC276" i="2"/>
  <c r="D167" i="2" s="1"/>
  <c r="AD276" i="2"/>
  <c r="E167" i="2" s="1"/>
  <c r="AJ608" i="19"/>
  <c r="AE608" i="19" s="1"/>
  <c r="AF608" i="19" s="1"/>
  <c r="AJ402" i="14"/>
  <c r="AE402" i="14" s="1"/>
  <c r="AF402" i="14" s="1"/>
  <c r="F183" i="14"/>
  <c r="AJ396" i="12"/>
  <c r="AE396" i="12" s="1"/>
  <c r="AF396" i="12" s="1"/>
  <c r="AJ265" i="20"/>
  <c r="AE265" i="20" s="1"/>
  <c r="AF265" i="20" s="1"/>
  <c r="F160" i="20"/>
  <c r="AI276" i="2"/>
  <c r="AE276" i="2" s="1"/>
  <c r="AF276" i="2" s="1"/>
  <c r="F166" i="2"/>
  <c r="AJ280" i="21"/>
  <c r="AE280" i="21" s="1"/>
  <c r="AF280" i="21" s="1"/>
  <c r="AJ397" i="22"/>
  <c r="AE397" i="22" s="1"/>
  <c r="AF397" i="22" s="1"/>
  <c r="AJ385" i="21"/>
  <c r="AE385" i="21" s="1"/>
  <c r="AF385" i="21" s="1"/>
  <c r="AJ291" i="12"/>
  <c r="AE291" i="12" s="1"/>
  <c r="AF291" i="12" s="1"/>
  <c r="F169" i="12"/>
  <c r="AK402" i="19"/>
  <c r="AK390" i="21"/>
  <c r="AK406" i="14"/>
  <c r="AI296" i="14"/>
  <c r="AL297" i="22"/>
  <c r="AL297" i="2"/>
  <c r="AI267" i="20"/>
  <c r="AI621" i="19"/>
  <c r="AI407" i="14"/>
  <c r="AI398" i="12"/>
  <c r="AI399" i="22"/>
  <c r="AI713" i="22"/>
  <c r="AI293" i="12"/>
  <c r="AI282" i="21"/>
  <c r="AI390" i="21"/>
  <c r="AJ294" i="22"/>
  <c r="AE294" i="22" s="1"/>
  <c r="AB293" i="12" l="1"/>
  <c r="AA294" i="12"/>
  <c r="AJ278" i="2"/>
  <c r="E183" i="22"/>
  <c r="AE713" i="22"/>
  <c r="AF713" i="22" s="1"/>
  <c r="AJ714" i="22"/>
  <c r="AE503" i="19"/>
  <c r="AF503" i="19" s="1"/>
  <c r="AJ504" i="19"/>
  <c r="AE398" i="19"/>
  <c r="AF398" i="19" s="1"/>
  <c r="AJ399" i="19"/>
  <c r="AE293" i="14"/>
  <c r="AF293" i="14" s="1"/>
  <c r="AJ294" i="14"/>
  <c r="B173" i="12"/>
  <c r="C172" i="12"/>
  <c r="AD389" i="21"/>
  <c r="AA399" i="12"/>
  <c r="AB398" i="12"/>
  <c r="AB610" i="22"/>
  <c r="AA611" i="22"/>
  <c r="AB403" i="22"/>
  <c r="AA404" i="22"/>
  <c r="AB505" i="22"/>
  <c r="AC505" i="22" s="1"/>
  <c r="AA506" i="22"/>
  <c r="AC608" i="22"/>
  <c r="AD608" i="22"/>
  <c r="AK609" i="22"/>
  <c r="C185" i="22"/>
  <c r="B186" i="22"/>
  <c r="D183" i="22"/>
  <c r="B166" i="20"/>
  <c r="C165" i="20"/>
  <c r="AD398" i="19"/>
  <c r="E185" i="19" s="1"/>
  <c r="AC398" i="19"/>
  <c r="D185" i="19" s="1"/>
  <c r="AA400" i="19"/>
  <c r="AB399" i="19"/>
  <c r="AB295" i="19"/>
  <c r="AC295" i="19" s="1"/>
  <c r="AA296" i="19"/>
  <c r="AA507" i="19"/>
  <c r="AB506" i="19"/>
  <c r="AB610" i="19"/>
  <c r="AA611" i="19"/>
  <c r="AA717" i="19"/>
  <c r="AD716" i="19"/>
  <c r="AD609" i="19"/>
  <c r="AC609" i="19"/>
  <c r="AC715" i="19"/>
  <c r="AB715" i="19"/>
  <c r="AE714" i="19"/>
  <c r="AK612" i="19"/>
  <c r="B170" i="21"/>
  <c r="C169" i="21"/>
  <c r="AB285" i="21"/>
  <c r="AA286" i="21"/>
  <c r="AB718" i="22"/>
  <c r="AA719" i="22"/>
  <c r="AA296" i="22"/>
  <c r="AB295" i="22"/>
  <c r="AB390" i="21"/>
  <c r="AC390" i="21" s="1"/>
  <c r="AA391" i="21"/>
  <c r="AB269" i="20"/>
  <c r="AA270" i="20"/>
  <c r="B189" i="19"/>
  <c r="C188" i="19"/>
  <c r="F184" i="19"/>
  <c r="AD403" i="14"/>
  <c r="E185" i="14" s="1"/>
  <c r="AC403" i="14"/>
  <c r="D185" i="14" s="1"/>
  <c r="AA405" i="14"/>
  <c r="AB404" i="14"/>
  <c r="B186" i="14"/>
  <c r="C185" i="14"/>
  <c r="AB296" i="14"/>
  <c r="AA297" i="14"/>
  <c r="AA511" i="14"/>
  <c r="AB510" i="14"/>
  <c r="AC510" i="14" s="1"/>
  <c r="AA280" i="2"/>
  <c r="AB279" i="2"/>
  <c r="B173" i="2"/>
  <c r="C172" i="2"/>
  <c r="AI297" i="14"/>
  <c r="AK403" i="19"/>
  <c r="AJ292" i="12"/>
  <c r="AE292" i="12" s="1"/>
  <c r="AF292" i="12" s="1"/>
  <c r="AJ386" i="21"/>
  <c r="AE386" i="21" s="1"/>
  <c r="AF386" i="21" s="1"/>
  <c r="AJ398" i="22"/>
  <c r="AE398" i="22" s="1"/>
  <c r="AF398" i="22" s="1"/>
  <c r="AJ281" i="21"/>
  <c r="AE281" i="21" s="1"/>
  <c r="AF281" i="21" s="1"/>
  <c r="AI277" i="2"/>
  <c r="AE277" i="2" s="1"/>
  <c r="AF277" i="2" s="1"/>
  <c r="F167" i="2"/>
  <c r="AJ266" i="20"/>
  <c r="AE266" i="20" s="1"/>
  <c r="AF266" i="20" s="1"/>
  <c r="F161" i="20"/>
  <c r="AJ397" i="12"/>
  <c r="AE397" i="12" s="1"/>
  <c r="AF397" i="12" s="1"/>
  <c r="AJ403" i="14"/>
  <c r="AE403" i="14" s="1"/>
  <c r="AF403" i="14" s="1"/>
  <c r="F184" i="14"/>
  <c r="AJ609" i="19"/>
  <c r="AE609" i="19" s="1"/>
  <c r="AF609" i="19" s="1"/>
  <c r="AK278" i="2"/>
  <c r="AC277" i="2"/>
  <c r="D168" i="2" s="1"/>
  <c r="AD277" i="2"/>
  <c r="E168" i="2" s="1"/>
  <c r="AC295" i="14"/>
  <c r="AK296" i="14"/>
  <c r="AD295" i="14"/>
  <c r="AK296" i="19"/>
  <c r="AD295" i="19"/>
  <c r="E170" i="12"/>
  <c r="AK407" i="14"/>
  <c r="AD390" i="21"/>
  <c r="AK391" i="21"/>
  <c r="AD402" i="22"/>
  <c r="AC402" i="22"/>
  <c r="AK403" i="22"/>
  <c r="AD266" i="20"/>
  <c r="E162" i="20" s="1"/>
  <c r="AC266" i="20"/>
  <c r="D162" i="20" s="1"/>
  <c r="AK267" i="20"/>
  <c r="AJ294" i="19"/>
  <c r="AE294" i="19" s="1"/>
  <c r="AF294" i="19" s="1"/>
  <c r="AK398" i="12"/>
  <c r="AD397" i="12"/>
  <c r="AC397" i="12"/>
  <c r="AJ608" i="22"/>
  <c r="AE608" i="22" s="1"/>
  <c r="AF608" i="22" s="1"/>
  <c r="AC505" i="19"/>
  <c r="AK506" i="19"/>
  <c r="AD505" i="19"/>
  <c r="AK294" i="22"/>
  <c r="AF294" i="22" s="1"/>
  <c r="AC293" i="22"/>
  <c r="AD293" i="22"/>
  <c r="E184" i="22" s="1"/>
  <c r="AK282" i="21"/>
  <c r="AD281" i="21"/>
  <c r="E167" i="21" s="1"/>
  <c r="AC281" i="21"/>
  <c r="D167" i="21" s="1"/>
  <c r="AD292" i="12"/>
  <c r="AK293" i="12"/>
  <c r="AC292" i="12"/>
  <c r="AD715" i="22"/>
  <c r="AK716" i="22"/>
  <c r="AC715" i="22"/>
  <c r="AI505" i="19"/>
  <c r="F182" i="22"/>
  <c r="F165" i="21"/>
  <c r="D170" i="12"/>
  <c r="AL298" i="22"/>
  <c r="AJ295" i="22"/>
  <c r="AI391" i="21"/>
  <c r="AI283" i="21"/>
  <c r="AI294" i="12"/>
  <c r="AI714" i="22"/>
  <c r="AI400" i="22"/>
  <c r="AI399" i="12"/>
  <c r="AI408" i="14"/>
  <c r="AI622" i="19"/>
  <c r="AI268" i="20"/>
  <c r="AL298" i="2"/>
  <c r="AJ279" i="2" l="1"/>
  <c r="AA295" i="12"/>
  <c r="AB294" i="12"/>
  <c r="AE295" i="22"/>
  <c r="AE714" i="22"/>
  <c r="AF714" i="22" s="1"/>
  <c r="AJ715" i="22"/>
  <c r="AE504" i="19"/>
  <c r="AF504" i="19" s="1"/>
  <c r="AJ505" i="19"/>
  <c r="AE399" i="19"/>
  <c r="AF399" i="19" s="1"/>
  <c r="AJ400" i="19"/>
  <c r="AE294" i="14"/>
  <c r="AF294" i="14" s="1"/>
  <c r="F185" i="14" s="1"/>
  <c r="AJ295" i="14"/>
  <c r="D171" i="12"/>
  <c r="F166" i="21"/>
  <c r="B174" i="12"/>
  <c r="C173" i="12"/>
  <c r="AA400" i="12"/>
  <c r="AB399" i="12"/>
  <c r="AA612" i="22"/>
  <c r="AB611" i="22"/>
  <c r="AB506" i="22"/>
  <c r="AC506" i="22" s="1"/>
  <c r="AA507" i="22"/>
  <c r="AB404" i="22"/>
  <c r="AA405" i="22"/>
  <c r="D184" i="22"/>
  <c r="F183" i="22"/>
  <c r="B187" i="22"/>
  <c r="C186" i="22"/>
  <c r="AK610" i="22"/>
  <c r="AD609" i="22"/>
  <c r="AC609" i="22"/>
  <c r="C166" i="20"/>
  <c r="B167" i="20"/>
  <c r="AA401" i="19"/>
  <c r="AB400" i="19"/>
  <c r="AD399" i="19"/>
  <c r="E186" i="19" s="1"/>
  <c r="AC399" i="19"/>
  <c r="D186" i="19" s="1"/>
  <c r="AA297" i="19"/>
  <c r="AB296" i="19"/>
  <c r="AC296" i="19" s="1"/>
  <c r="AE715" i="19"/>
  <c r="AD717" i="19"/>
  <c r="AA718" i="19"/>
  <c r="AD610" i="19"/>
  <c r="AC610" i="19"/>
  <c r="AA508" i="19"/>
  <c r="AB507" i="19"/>
  <c r="AC716" i="19"/>
  <c r="AB716" i="19"/>
  <c r="AB611" i="19"/>
  <c r="AA612" i="19"/>
  <c r="AK613" i="19"/>
  <c r="B171" i="21"/>
  <c r="C170" i="21"/>
  <c r="AA287" i="21"/>
  <c r="AB286" i="21"/>
  <c r="AA297" i="22"/>
  <c r="AB296" i="22"/>
  <c r="AA720" i="22"/>
  <c r="AB719" i="22"/>
  <c r="AA392" i="21"/>
  <c r="AB391" i="21"/>
  <c r="AC391" i="21" s="1"/>
  <c r="AB270" i="20"/>
  <c r="AA271" i="20"/>
  <c r="B190" i="19"/>
  <c r="C189" i="19"/>
  <c r="AB405" i="14"/>
  <c r="AA406" i="14"/>
  <c r="AC404" i="14"/>
  <c r="AD404" i="14"/>
  <c r="E186" i="14" s="1"/>
  <c r="D186" i="14"/>
  <c r="B187" i="14"/>
  <c r="C186" i="14"/>
  <c r="AB511" i="14"/>
  <c r="AC511" i="14" s="1"/>
  <c r="AA512" i="14"/>
  <c r="AB297" i="14"/>
  <c r="AA298" i="14"/>
  <c r="E171" i="12"/>
  <c r="B174" i="2"/>
  <c r="C173" i="2"/>
  <c r="AB280" i="2"/>
  <c r="AA281" i="2"/>
  <c r="AC716" i="22"/>
  <c r="AK717" i="22"/>
  <c r="AD716" i="22"/>
  <c r="AK295" i="22"/>
  <c r="AD294" i="22"/>
  <c r="E185" i="22" s="1"/>
  <c r="AC294" i="22"/>
  <c r="D185" i="22" s="1"/>
  <c r="AJ295" i="19"/>
  <c r="AE295" i="19" s="1"/>
  <c r="AF295" i="19" s="1"/>
  <c r="AD267" i="20"/>
  <c r="E163" i="20" s="1"/>
  <c r="AK268" i="20"/>
  <c r="AC267" i="20"/>
  <c r="D163" i="20" s="1"/>
  <c r="AK392" i="21"/>
  <c r="AK297" i="14"/>
  <c r="AC296" i="14"/>
  <c r="AD296" i="14"/>
  <c r="AK404" i="19"/>
  <c r="AI298" i="14"/>
  <c r="AI506" i="19"/>
  <c r="AK294" i="12"/>
  <c r="AD293" i="12"/>
  <c r="AC293" i="12"/>
  <c r="AC282" i="21"/>
  <c r="D168" i="21" s="1"/>
  <c r="AD282" i="21"/>
  <c r="E168" i="21" s="1"/>
  <c r="AK283" i="21"/>
  <c r="AK507" i="19"/>
  <c r="AC506" i="19"/>
  <c r="AD506" i="19"/>
  <c r="AJ609" i="22"/>
  <c r="AE609" i="22" s="1"/>
  <c r="AF609" i="22" s="1"/>
  <c r="AK399" i="12"/>
  <c r="AD398" i="12"/>
  <c r="AC398" i="12"/>
  <c r="AD403" i="22"/>
  <c r="AK404" i="22"/>
  <c r="AC403" i="22"/>
  <c r="AK408" i="14"/>
  <c r="AK297" i="19"/>
  <c r="AD296" i="19"/>
  <c r="AK279" i="2"/>
  <c r="AD278" i="2"/>
  <c r="E169" i="2" s="1"/>
  <c r="AC278" i="2"/>
  <c r="D169" i="2" s="1"/>
  <c r="AJ610" i="19"/>
  <c r="AE610" i="19" s="1"/>
  <c r="AF610" i="19" s="1"/>
  <c r="AJ404" i="14"/>
  <c r="AE404" i="14" s="1"/>
  <c r="AF404" i="14" s="1"/>
  <c r="AJ398" i="12"/>
  <c r="AE398" i="12" s="1"/>
  <c r="AF398" i="12" s="1"/>
  <c r="AJ267" i="20"/>
  <c r="AE267" i="20" s="1"/>
  <c r="AF267" i="20" s="1"/>
  <c r="F162" i="20"/>
  <c r="AI278" i="2"/>
  <c r="AE278" i="2" s="1"/>
  <c r="AF278" i="2" s="1"/>
  <c r="F168" i="2"/>
  <c r="AJ282" i="21"/>
  <c r="AE282" i="21" s="1"/>
  <c r="AF282" i="21" s="1"/>
  <c r="AJ399" i="22"/>
  <c r="AE399" i="22" s="1"/>
  <c r="AF399" i="22" s="1"/>
  <c r="F184" i="22"/>
  <c r="AJ387" i="21"/>
  <c r="AE387" i="21" s="1"/>
  <c r="AF387" i="21" s="1"/>
  <c r="AJ293" i="12"/>
  <c r="AE293" i="12" s="1"/>
  <c r="AF293" i="12" s="1"/>
  <c r="F170" i="12"/>
  <c r="F185" i="19"/>
  <c r="AL299" i="2"/>
  <c r="AI269" i="20"/>
  <c r="AI623" i="19"/>
  <c r="AI409" i="14"/>
  <c r="AI400" i="12"/>
  <c r="AI401" i="22"/>
  <c r="AI715" i="22"/>
  <c r="AI295" i="12"/>
  <c r="AI284" i="21"/>
  <c r="AI392" i="21"/>
  <c r="AL299" i="22"/>
  <c r="AJ296" i="22"/>
  <c r="AE296" i="22" l="1"/>
  <c r="AF295" i="22"/>
  <c r="AA296" i="12"/>
  <c r="AB295" i="12"/>
  <c r="AJ280" i="2"/>
  <c r="AE715" i="22"/>
  <c r="AF715" i="22" s="1"/>
  <c r="AJ716" i="22"/>
  <c r="AE400" i="19"/>
  <c r="AF400" i="19" s="1"/>
  <c r="AJ401" i="19"/>
  <c r="AE505" i="19"/>
  <c r="AF505" i="19" s="1"/>
  <c r="AJ506" i="19"/>
  <c r="AE295" i="14"/>
  <c r="AF295" i="14" s="1"/>
  <c r="AJ296" i="14"/>
  <c r="C174" i="12"/>
  <c r="B175" i="12"/>
  <c r="F171" i="12"/>
  <c r="AB400" i="12"/>
  <c r="AA401" i="12"/>
  <c r="AB612" i="22"/>
  <c r="AA613" i="22"/>
  <c r="AA406" i="22"/>
  <c r="AB405" i="22"/>
  <c r="AB507" i="22"/>
  <c r="AC507" i="22" s="1"/>
  <c r="AA508" i="22"/>
  <c r="AC610" i="22"/>
  <c r="AD610" i="22"/>
  <c r="AK611" i="22"/>
  <c r="C187" i="22"/>
  <c r="B188" i="22"/>
  <c r="B168" i="20"/>
  <c r="C167" i="20"/>
  <c r="AA402" i="19"/>
  <c r="AB401" i="19"/>
  <c r="AC400" i="19"/>
  <c r="D187" i="19" s="1"/>
  <c r="AD400" i="19"/>
  <c r="E187" i="19" s="1"/>
  <c r="AB297" i="19"/>
  <c r="AD297" i="19" s="1"/>
  <c r="AA298" i="19"/>
  <c r="AA613" i="19"/>
  <c r="AB612" i="19"/>
  <c r="AB508" i="19"/>
  <c r="AA509" i="19"/>
  <c r="AC717" i="19"/>
  <c r="AB717" i="19"/>
  <c r="AE716" i="19"/>
  <c r="AC611" i="19"/>
  <c r="AD611" i="19"/>
  <c r="AA719" i="19"/>
  <c r="AD718" i="19"/>
  <c r="AK614" i="19"/>
  <c r="AA288" i="21"/>
  <c r="AB287" i="21"/>
  <c r="C171" i="21"/>
  <c r="B172" i="21"/>
  <c r="AB720" i="22"/>
  <c r="AA721" i="22"/>
  <c r="AB297" i="22"/>
  <c r="AA298" i="22"/>
  <c r="AD391" i="21"/>
  <c r="AA393" i="21"/>
  <c r="AB392" i="21"/>
  <c r="AC392" i="21" s="1"/>
  <c r="AB271" i="20"/>
  <c r="AA272" i="20"/>
  <c r="C190" i="19"/>
  <c r="B191" i="19"/>
  <c r="AD405" i="14"/>
  <c r="E187" i="14" s="1"/>
  <c r="AC405" i="14"/>
  <c r="D187" i="14" s="1"/>
  <c r="AB406" i="14"/>
  <c r="AA407" i="14"/>
  <c r="C187" i="14"/>
  <c r="B188" i="14"/>
  <c r="AA299" i="14"/>
  <c r="AB298" i="14"/>
  <c r="AA513" i="14"/>
  <c r="AB512" i="14"/>
  <c r="AC512" i="14" s="1"/>
  <c r="B175" i="2"/>
  <c r="C174" i="2"/>
  <c r="AB281" i="2"/>
  <c r="AA282" i="2"/>
  <c r="AK298" i="19"/>
  <c r="AK409" i="14"/>
  <c r="AK284" i="21"/>
  <c r="AC283" i="21"/>
  <c r="D169" i="21" s="1"/>
  <c r="AD283" i="21"/>
  <c r="E169" i="21" s="1"/>
  <c r="AI299" i="14"/>
  <c r="AK405" i="19"/>
  <c r="AC297" i="14"/>
  <c r="AK298" i="14"/>
  <c r="AD297" i="14"/>
  <c r="AK393" i="21"/>
  <c r="F167" i="21"/>
  <c r="E172" i="12"/>
  <c r="F186" i="19"/>
  <c r="AJ294" i="12"/>
  <c r="AE294" i="12" s="1"/>
  <c r="AF294" i="12" s="1"/>
  <c r="AJ388" i="21"/>
  <c r="AE388" i="21" s="1"/>
  <c r="AF388" i="21" s="1"/>
  <c r="AJ400" i="22"/>
  <c r="AE400" i="22" s="1"/>
  <c r="AF400" i="22" s="1"/>
  <c r="AJ283" i="21"/>
  <c r="AE283" i="21" s="1"/>
  <c r="AF283" i="21" s="1"/>
  <c r="F168" i="21"/>
  <c r="AI279" i="2"/>
  <c r="AE279" i="2" s="1"/>
  <c r="AF279" i="2" s="1"/>
  <c r="F169" i="2"/>
  <c r="AJ268" i="20"/>
  <c r="AE268" i="20" s="1"/>
  <c r="AF268" i="20" s="1"/>
  <c r="F163" i="20"/>
  <c r="AJ399" i="12"/>
  <c r="AE399" i="12" s="1"/>
  <c r="AF399" i="12" s="1"/>
  <c r="AJ405" i="14"/>
  <c r="AE405" i="14" s="1"/>
  <c r="AF405" i="14" s="1"/>
  <c r="F186" i="14"/>
  <c r="AJ611" i="19"/>
  <c r="AE611" i="19" s="1"/>
  <c r="AF611" i="19" s="1"/>
  <c r="AK280" i="2"/>
  <c r="AD279" i="2"/>
  <c r="E170" i="2" s="1"/>
  <c r="AC279" i="2"/>
  <c r="D170" i="2" s="1"/>
  <c r="AC404" i="22"/>
  <c r="AD404" i="22"/>
  <c r="AK405" i="22"/>
  <c r="AD399" i="12"/>
  <c r="AK400" i="12"/>
  <c r="AC399" i="12"/>
  <c r="AJ610" i="22"/>
  <c r="AE610" i="22" s="1"/>
  <c r="AF610" i="22" s="1"/>
  <c r="AD507" i="19"/>
  <c r="AK508" i="19"/>
  <c r="AC507" i="19"/>
  <c r="AD294" i="12"/>
  <c r="AK295" i="12"/>
  <c r="AC294" i="12"/>
  <c r="AI507" i="19"/>
  <c r="AD268" i="20"/>
  <c r="E164" i="20" s="1"/>
  <c r="AK269" i="20"/>
  <c r="AC268" i="20"/>
  <c r="D164" i="20" s="1"/>
  <c r="AJ296" i="19"/>
  <c r="AE296" i="19" s="1"/>
  <c r="AF296" i="19" s="1"/>
  <c r="AK296" i="22"/>
  <c r="AD295" i="22"/>
  <c r="E186" i="22" s="1"/>
  <c r="AC295" i="22"/>
  <c r="D186" i="22" s="1"/>
  <c r="AK718" i="22"/>
  <c r="AC717" i="22"/>
  <c r="AD717" i="22"/>
  <c r="D172" i="12"/>
  <c r="AL300" i="22"/>
  <c r="AI393" i="21"/>
  <c r="AI285" i="21"/>
  <c r="AI296" i="12"/>
  <c r="AI716" i="22"/>
  <c r="AI402" i="22"/>
  <c r="AI401" i="12"/>
  <c r="AI410" i="14"/>
  <c r="AI624" i="19"/>
  <c r="AI270" i="20"/>
  <c r="AL300" i="2"/>
  <c r="AJ297" i="22"/>
  <c r="AJ281" i="2" l="1"/>
  <c r="AE297" i="22"/>
  <c r="AB296" i="12"/>
  <c r="AA297" i="12"/>
  <c r="AF296" i="22"/>
  <c r="AE716" i="22"/>
  <c r="AF716" i="22" s="1"/>
  <c r="AJ717" i="22"/>
  <c r="AE506" i="19"/>
  <c r="AF506" i="19" s="1"/>
  <c r="AJ507" i="19"/>
  <c r="AE401" i="19"/>
  <c r="AF401" i="19" s="1"/>
  <c r="AJ402" i="19"/>
  <c r="AE296" i="14"/>
  <c r="AF296" i="14" s="1"/>
  <c r="AJ297" i="14"/>
  <c r="AC297" i="19"/>
  <c r="B176" i="12"/>
  <c r="C175" i="12"/>
  <c r="AB401" i="12"/>
  <c r="AA402" i="12"/>
  <c r="AB613" i="22"/>
  <c r="AA614" i="22"/>
  <c r="AA407" i="22"/>
  <c r="AB406" i="22"/>
  <c r="AB508" i="22"/>
  <c r="AC508" i="22" s="1"/>
  <c r="AA509" i="22"/>
  <c r="B189" i="22"/>
  <c r="C188" i="22"/>
  <c r="AD611" i="22"/>
  <c r="AK612" i="22"/>
  <c r="AC611" i="22"/>
  <c r="AD392" i="21"/>
  <c r="C168" i="20"/>
  <c r="B169" i="20"/>
  <c r="AB402" i="19"/>
  <c r="AA403" i="19"/>
  <c r="AE717" i="19"/>
  <c r="AC401" i="19"/>
  <c r="D188" i="19" s="1"/>
  <c r="AD401" i="19"/>
  <c r="E188" i="19" s="1"/>
  <c r="AA299" i="19"/>
  <c r="AB298" i="19"/>
  <c r="AC298" i="19" s="1"/>
  <c r="AB718" i="19"/>
  <c r="AC718" i="19"/>
  <c r="AA614" i="19"/>
  <c r="AB613" i="19"/>
  <c r="AA720" i="19"/>
  <c r="AD719" i="19"/>
  <c r="AA510" i="19"/>
  <c r="AB509" i="19"/>
  <c r="AD612" i="19"/>
  <c r="AC612" i="19"/>
  <c r="AK615" i="19"/>
  <c r="AA289" i="21"/>
  <c r="AB288" i="21"/>
  <c r="B173" i="21"/>
  <c r="C172" i="21"/>
  <c r="AA299" i="22"/>
  <c r="AB298" i="22"/>
  <c r="AA722" i="22"/>
  <c r="AB721" i="22"/>
  <c r="AA394" i="21"/>
  <c r="AB393" i="21"/>
  <c r="AD393" i="21" s="1"/>
  <c r="AA273" i="20"/>
  <c r="AB272" i="20"/>
  <c r="C191" i="19"/>
  <c r="B192" i="19"/>
  <c r="F187" i="19"/>
  <c r="AC406" i="14"/>
  <c r="D188" i="14" s="1"/>
  <c r="AD406" i="14"/>
  <c r="E188" i="14" s="1"/>
  <c r="AA408" i="14"/>
  <c r="AB407" i="14"/>
  <c r="C188" i="14"/>
  <c r="B189" i="14"/>
  <c r="AB513" i="14"/>
  <c r="AC513" i="14" s="1"/>
  <c r="AA514" i="14"/>
  <c r="AA300" i="14"/>
  <c r="AB299" i="14"/>
  <c r="AA283" i="2"/>
  <c r="AB282" i="2"/>
  <c r="B176" i="2"/>
  <c r="C175" i="2"/>
  <c r="AK719" i="22"/>
  <c r="AD718" i="22"/>
  <c r="AC718" i="22"/>
  <c r="AK297" i="22"/>
  <c r="AC296" i="22"/>
  <c r="AD296" i="22"/>
  <c r="E187" i="22" s="1"/>
  <c r="AJ297" i="19"/>
  <c r="AE297" i="19" s="1"/>
  <c r="AF297" i="19" s="1"/>
  <c r="AD269" i="20"/>
  <c r="E165" i="20" s="1"/>
  <c r="AC269" i="20"/>
  <c r="D165" i="20" s="1"/>
  <c r="AK270" i="20"/>
  <c r="AI508" i="19"/>
  <c r="AK509" i="19"/>
  <c r="AD508" i="19"/>
  <c r="AC508" i="19"/>
  <c r="AJ611" i="22"/>
  <c r="AE611" i="22" s="1"/>
  <c r="AF611" i="22" s="1"/>
  <c r="AC400" i="12"/>
  <c r="AD400" i="12"/>
  <c r="AK401" i="12"/>
  <c r="AK406" i="22"/>
  <c r="AC405" i="22"/>
  <c r="AD405" i="22"/>
  <c r="AK281" i="2"/>
  <c r="AC280" i="2"/>
  <c r="D171" i="2" s="1"/>
  <c r="AD280" i="2"/>
  <c r="E171" i="2" s="1"/>
  <c r="AJ612" i="19"/>
  <c r="AE612" i="19" s="1"/>
  <c r="AF612" i="19" s="1"/>
  <c r="AJ406" i="14"/>
  <c r="AE406" i="14" s="1"/>
  <c r="AF406" i="14" s="1"/>
  <c r="F187" i="14"/>
  <c r="AJ400" i="12"/>
  <c r="AE400" i="12" s="1"/>
  <c r="AF400" i="12" s="1"/>
  <c r="AJ269" i="20"/>
  <c r="AE269" i="20" s="1"/>
  <c r="AF269" i="20" s="1"/>
  <c r="F164" i="20"/>
  <c r="AI280" i="2"/>
  <c r="AE280" i="2" s="1"/>
  <c r="AF280" i="2" s="1"/>
  <c r="F170" i="2"/>
  <c r="AJ284" i="21"/>
  <c r="AE284" i="21" s="1"/>
  <c r="AF284" i="21" s="1"/>
  <c r="AJ401" i="22"/>
  <c r="AE401" i="22" s="1"/>
  <c r="AF401" i="22" s="1"/>
  <c r="F186" i="22"/>
  <c r="AJ389" i="21"/>
  <c r="AE389" i="21" s="1"/>
  <c r="AF389" i="21" s="1"/>
  <c r="AJ295" i="12"/>
  <c r="AE295" i="12" s="1"/>
  <c r="AF295" i="12" s="1"/>
  <c r="AK394" i="21"/>
  <c r="AI300" i="14"/>
  <c r="AK285" i="21"/>
  <c r="AD284" i="21"/>
  <c r="E170" i="21" s="1"/>
  <c r="AC284" i="21"/>
  <c r="D170" i="21" s="1"/>
  <c r="AK299" i="19"/>
  <c r="AD298" i="19"/>
  <c r="D173" i="12"/>
  <c r="E173" i="12"/>
  <c r="AD295" i="12"/>
  <c r="E174" i="12" s="1"/>
  <c r="AC295" i="12"/>
  <c r="AK296" i="12"/>
  <c r="AC298" i="14"/>
  <c r="AD298" i="14"/>
  <c r="AK299" i="14"/>
  <c r="AK406" i="19"/>
  <c r="AK410" i="14"/>
  <c r="F185" i="22"/>
  <c r="F172" i="12"/>
  <c r="AJ298" i="22"/>
  <c r="AE298" i="22" s="1"/>
  <c r="AL301" i="22"/>
  <c r="AL301" i="2"/>
  <c r="AI271" i="20"/>
  <c r="AI625" i="19"/>
  <c r="AI411" i="14"/>
  <c r="AI402" i="12"/>
  <c r="AI403" i="22"/>
  <c r="AI717" i="22"/>
  <c r="AI297" i="12"/>
  <c r="AI286" i="21"/>
  <c r="AI394" i="21"/>
  <c r="AB297" i="12" l="1"/>
  <c r="AA298" i="12"/>
  <c r="AF297" i="22"/>
  <c r="AJ282" i="2"/>
  <c r="AE717" i="22"/>
  <c r="AF717" i="22" s="1"/>
  <c r="AJ718" i="22"/>
  <c r="AE507" i="19"/>
  <c r="AF507" i="19" s="1"/>
  <c r="AJ508" i="19"/>
  <c r="AE402" i="19"/>
  <c r="AF402" i="19" s="1"/>
  <c r="AJ403" i="19"/>
  <c r="AE297" i="14"/>
  <c r="AF297" i="14" s="1"/>
  <c r="AJ298" i="14"/>
  <c r="D187" i="22"/>
  <c r="B177" i="12"/>
  <c r="C176" i="12"/>
  <c r="D174" i="12"/>
  <c r="AA403" i="12"/>
  <c r="AB402" i="12"/>
  <c r="AB614" i="22"/>
  <c r="AA615" i="22"/>
  <c r="AB407" i="22"/>
  <c r="AA408" i="22"/>
  <c r="AB509" i="22"/>
  <c r="AC509" i="22" s="1"/>
  <c r="AA510" i="22"/>
  <c r="B190" i="22"/>
  <c r="C189" i="22"/>
  <c r="AK613" i="22"/>
  <c r="AD612" i="22"/>
  <c r="AC612" i="22"/>
  <c r="B170" i="20"/>
  <c r="C169" i="20"/>
  <c r="AC402" i="19"/>
  <c r="D189" i="19" s="1"/>
  <c r="AD402" i="19"/>
  <c r="E189" i="19" s="1"/>
  <c r="AB403" i="19"/>
  <c r="AA404" i="19"/>
  <c r="AB299" i="19"/>
  <c r="AC299" i="19" s="1"/>
  <c r="AA300" i="19"/>
  <c r="AE718" i="19"/>
  <c r="AC719" i="19"/>
  <c r="AB719" i="19"/>
  <c r="AB614" i="19"/>
  <c r="AA615" i="19"/>
  <c r="AA511" i="19"/>
  <c r="AB510" i="19"/>
  <c r="AD720" i="19"/>
  <c r="AA721" i="19"/>
  <c r="AD613" i="19"/>
  <c r="AC613" i="19"/>
  <c r="AK616" i="19"/>
  <c r="C173" i="21"/>
  <c r="B174" i="21"/>
  <c r="AA290" i="21"/>
  <c r="AB289" i="21"/>
  <c r="AA723" i="22"/>
  <c r="AB722" i="22"/>
  <c r="AB299" i="22"/>
  <c r="AA300" i="22"/>
  <c r="AC393" i="21"/>
  <c r="AB394" i="21"/>
  <c r="AD394" i="21" s="1"/>
  <c r="AA395" i="21"/>
  <c r="AA274" i="20"/>
  <c r="AB273" i="20"/>
  <c r="B193" i="19"/>
  <c r="C192" i="19"/>
  <c r="AA409" i="14"/>
  <c r="AB408" i="14"/>
  <c r="AD407" i="14"/>
  <c r="E189" i="14" s="1"/>
  <c r="AC407" i="14"/>
  <c r="D189" i="14" s="1"/>
  <c r="C189" i="14"/>
  <c r="B190" i="14"/>
  <c r="AA301" i="14"/>
  <c r="AB300" i="14"/>
  <c r="AB514" i="14"/>
  <c r="AC514" i="14" s="1"/>
  <c r="AA515" i="14"/>
  <c r="F173" i="12"/>
  <c r="C176" i="2"/>
  <c r="B177" i="2"/>
  <c r="AB283" i="2"/>
  <c r="AA284" i="2"/>
  <c r="AD299" i="14"/>
  <c r="AC299" i="14"/>
  <c r="AK300" i="14"/>
  <c r="AD285" i="21"/>
  <c r="E171" i="21" s="1"/>
  <c r="AK286" i="21"/>
  <c r="AC285" i="21"/>
  <c r="D171" i="21" s="1"/>
  <c r="AI301" i="14"/>
  <c r="AC406" i="22"/>
  <c r="AK407" i="22"/>
  <c r="AD406" i="22"/>
  <c r="AD270" i="20"/>
  <c r="E166" i="20" s="1"/>
  <c r="AK271" i="20"/>
  <c r="AC270" i="20"/>
  <c r="D166" i="20" s="1"/>
  <c r="AD719" i="22"/>
  <c r="AK720" i="22"/>
  <c r="AC719" i="22"/>
  <c r="F169" i="21"/>
  <c r="F188" i="19"/>
  <c r="AD296" i="12"/>
  <c r="AK297" i="12"/>
  <c r="AC296" i="12"/>
  <c r="AK411" i="14"/>
  <c r="AK407" i="19"/>
  <c r="AK300" i="19"/>
  <c r="AD299" i="19"/>
  <c r="AK395" i="21"/>
  <c r="AJ296" i="12"/>
  <c r="AE296" i="12" s="1"/>
  <c r="AF296" i="12" s="1"/>
  <c r="AJ390" i="21"/>
  <c r="AE390" i="21" s="1"/>
  <c r="AF390" i="21" s="1"/>
  <c r="AJ402" i="22"/>
  <c r="AE402" i="22" s="1"/>
  <c r="AF402" i="22" s="1"/>
  <c r="AJ285" i="21"/>
  <c r="AE285" i="21" s="1"/>
  <c r="AF285" i="21" s="1"/>
  <c r="F170" i="21"/>
  <c r="AI281" i="2"/>
  <c r="AE281" i="2" s="1"/>
  <c r="AF281" i="2" s="1"/>
  <c r="F171" i="2"/>
  <c r="AJ270" i="20"/>
  <c r="AE270" i="20" s="1"/>
  <c r="AF270" i="20" s="1"/>
  <c r="F165" i="20"/>
  <c r="AJ401" i="12"/>
  <c r="AE401" i="12" s="1"/>
  <c r="AF401" i="12" s="1"/>
  <c r="AJ407" i="14"/>
  <c r="AE407" i="14" s="1"/>
  <c r="AF407" i="14" s="1"/>
  <c r="F188" i="14"/>
  <c r="AJ613" i="19"/>
  <c r="AE613" i="19" s="1"/>
  <c r="AF613" i="19" s="1"/>
  <c r="AK282" i="2"/>
  <c r="AC281" i="2"/>
  <c r="D172" i="2" s="1"/>
  <c r="AD281" i="2"/>
  <c r="E172" i="2" s="1"/>
  <c r="AD401" i="12"/>
  <c r="AC401" i="12"/>
  <c r="AK402" i="12"/>
  <c r="AJ612" i="22"/>
  <c r="AE612" i="22" s="1"/>
  <c r="AF612" i="22" s="1"/>
  <c r="AC509" i="19"/>
  <c r="AK510" i="19"/>
  <c r="AD509" i="19"/>
  <c r="AI509" i="19"/>
  <c r="AJ298" i="19"/>
  <c r="AE298" i="19" s="1"/>
  <c r="AF298" i="19" s="1"/>
  <c r="AK298" i="22"/>
  <c r="AF298" i="22" s="1"/>
  <c r="AD297" i="22"/>
  <c r="E188" i="22" s="1"/>
  <c r="AC297" i="22"/>
  <c r="AL302" i="22"/>
  <c r="AI395" i="21"/>
  <c r="AI287" i="21"/>
  <c r="AI298" i="12"/>
  <c r="AI718" i="22"/>
  <c r="AI404" i="22"/>
  <c r="AI403" i="12"/>
  <c r="AI412" i="14"/>
  <c r="AI626" i="19"/>
  <c r="AI272" i="20"/>
  <c r="AJ299" i="22"/>
  <c r="AJ283" i="2" l="1"/>
  <c r="AE299" i="22"/>
  <c r="AF299" i="22" s="1"/>
  <c r="AA299" i="12"/>
  <c r="AB298" i="12"/>
  <c r="AE718" i="22"/>
  <c r="AF718" i="22" s="1"/>
  <c r="AJ719" i="22"/>
  <c r="AE403" i="19"/>
  <c r="AF403" i="19" s="1"/>
  <c r="AJ404" i="19"/>
  <c r="AE508" i="19"/>
  <c r="AF508" i="19" s="1"/>
  <c r="AJ509" i="19"/>
  <c r="AE298" i="14"/>
  <c r="AF298" i="14" s="1"/>
  <c r="AJ299" i="14"/>
  <c r="B178" i="12"/>
  <c r="C177" i="12"/>
  <c r="AC394" i="21"/>
  <c r="AA404" i="12"/>
  <c r="AB403" i="12"/>
  <c r="AB615" i="22"/>
  <c r="AA616" i="22"/>
  <c r="AA511" i="22"/>
  <c r="AB510" i="22"/>
  <c r="AC510" i="22" s="1"/>
  <c r="AA409" i="22"/>
  <c r="AB408" i="22"/>
  <c r="D188" i="22"/>
  <c r="AD613" i="22"/>
  <c r="AC613" i="22"/>
  <c r="AK614" i="22"/>
  <c r="C190" i="22"/>
  <c r="B191" i="22"/>
  <c r="C170" i="20"/>
  <c r="B171" i="20"/>
  <c r="F189" i="19"/>
  <c r="AB404" i="19"/>
  <c r="AA405" i="19"/>
  <c r="AC403" i="19"/>
  <c r="D190" i="19" s="1"/>
  <c r="AD403" i="19"/>
  <c r="E190" i="19" s="1"/>
  <c r="AB300" i="19"/>
  <c r="AD300" i="19" s="1"/>
  <c r="AA301" i="19"/>
  <c r="AB720" i="19"/>
  <c r="AC720" i="19"/>
  <c r="AA512" i="19"/>
  <c r="AB511" i="19"/>
  <c r="AC614" i="19"/>
  <c r="AD614" i="19"/>
  <c r="AD721" i="19"/>
  <c r="AA722" i="19"/>
  <c r="AA616" i="19"/>
  <c r="AB615" i="19"/>
  <c r="AE719" i="19"/>
  <c r="AK617" i="19"/>
  <c r="AA291" i="21"/>
  <c r="AB290" i="21"/>
  <c r="C174" i="21"/>
  <c r="B175" i="21"/>
  <c r="AA724" i="22"/>
  <c r="AB723" i="22"/>
  <c r="AA301" i="22"/>
  <c r="AB300" i="22"/>
  <c r="F187" i="22"/>
  <c r="AB395" i="21"/>
  <c r="AA396" i="21"/>
  <c r="AA275" i="20"/>
  <c r="AB274" i="20"/>
  <c r="B194" i="19"/>
  <c r="C193" i="19"/>
  <c r="AA410" i="14"/>
  <c r="AB409" i="14"/>
  <c r="AD408" i="14"/>
  <c r="E190" i="14" s="1"/>
  <c r="AC408" i="14"/>
  <c r="D190" i="14" s="1"/>
  <c r="C190" i="14"/>
  <c r="B191" i="14"/>
  <c r="AB301" i="14"/>
  <c r="AA302" i="14"/>
  <c r="AB515" i="14"/>
  <c r="AC515" i="14" s="1"/>
  <c r="AA516" i="14"/>
  <c r="AB284" i="2"/>
  <c r="AA285" i="2"/>
  <c r="B178" i="2"/>
  <c r="C177" i="2"/>
  <c r="AK299" i="22"/>
  <c r="AC298" i="22"/>
  <c r="AD298" i="22"/>
  <c r="AJ613" i="22"/>
  <c r="AE613" i="22" s="1"/>
  <c r="AF613" i="22" s="1"/>
  <c r="AC395" i="21"/>
  <c r="AK396" i="21"/>
  <c r="AD395" i="21"/>
  <c r="AK408" i="19"/>
  <c r="AC720" i="22"/>
  <c r="AK721" i="22"/>
  <c r="AD720" i="22"/>
  <c r="AK408" i="22"/>
  <c r="AC407" i="22"/>
  <c r="AD407" i="22"/>
  <c r="AI302" i="14"/>
  <c r="AK301" i="14"/>
  <c r="AD300" i="14"/>
  <c r="AC300" i="14"/>
  <c r="F174" i="12"/>
  <c r="D175" i="12"/>
  <c r="E175" i="12"/>
  <c r="AJ299" i="19"/>
  <c r="AE299" i="19" s="1"/>
  <c r="AF299" i="19" s="1"/>
  <c r="AI510" i="19"/>
  <c r="AK511" i="19"/>
  <c r="AD510" i="19"/>
  <c r="AC510" i="19"/>
  <c r="AK403" i="12"/>
  <c r="AD402" i="12"/>
  <c r="AC402" i="12"/>
  <c r="AK283" i="2"/>
  <c r="AD282" i="2"/>
  <c r="E173" i="2" s="1"/>
  <c r="AC282" i="2"/>
  <c r="D173" i="2" s="1"/>
  <c r="AJ614" i="19"/>
  <c r="AE614" i="19" s="1"/>
  <c r="AF614" i="19" s="1"/>
  <c r="AJ408" i="14"/>
  <c r="AE408" i="14" s="1"/>
  <c r="AF408" i="14" s="1"/>
  <c r="F189" i="14"/>
  <c r="AJ402" i="12"/>
  <c r="AE402" i="12" s="1"/>
  <c r="AF402" i="12" s="1"/>
  <c r="AJ271" i="20"/>
  <c r="AE271" i="20" s="1"/>
  <c r="AF271" i="20" s="1"/>
  <c r="F166" i="20"/>
  <c r="AI282" i="2"/>
  <c r="AE282" i="2" s="1"/>
  <c r="AF282" i="2" s="1"/>
  <c r="F172" i="2"/>
  <c r="AJ286" i="21"/>
  <c r="AE286" i="21" s="1"/>
  <c r="AF286" i="21" s="1"/>
  <c r="AJ403" i="22"/>
  <c r="AE403" i="22" s="1"/>
  <c r="AF403" i="22" s="1"/>
  <c r="F188" i="22"/>
  <c r="AJ391" i="21"/>
  <c r="AE391" i="21" s="1"/>
  <c r="AF391" i="21" s="1"/>
  <c r="AJ297" i="12"/>
  <c r="AE297" i="12" s="1"/>
  <c r="AF297" i="12" s="1"/>
  <c r="AK301" i="19"/>
  <c r="AK412" i="14"/>
  <c r="AC297" i="12"/>
  <c r="AK298" i="12"/>
  <c r="AD297" i="12"/>
  <c r="AD271" i="20"/>
  <c r="E167" i="20" s="1"/>
  <c r="AK272" i="20"/>
  <c r="AC271" i="20"/>
  <c r="D167" i="20" s="1"/>
  <c r="AD286" i="21"/>
  <c r="E172" i="21" s="1"/>
  <c r="AC286" i="21"/>
  <c r="D172" i="21" s="1"/>
  <c r="AK287" i="21"/>
  <c r="AJ300" i="22"/>
  <c r="AE300" i="22" s="1"/>
  <c r="AL303" i="22"/>
  <c r="AI273" i="20"/>
  <c r="AI627" i="19"/>
  <c r="AI413" i="14"/>
  <c r="AI404" i="12"/>
  <c r="AI405" i="22"/>
  <c r="AI719" i="22"/>
  <c r="AI299" i="12"/>
  <c r="AI288" i="21"/>
  <c r="AI396" i="21"/>
  <c r="AB299" i="12" l="1"/>
  <c r="AA300" i="12"/>
  <c r="AJ284" i="2"/>
  <c r="AE719" i="22"/>
  <c r="AF719" i="22" s="1"/>
  <c r="AJ720" i="22"/>
  <c r="AE404" i="19"/>
  <c r="AF404" i="19" s="1"/>
  <c r="AJ405" i="19"/>
  <c r="AE509" i="19"/>
  <c r="AF509" i="19" s="1"/>
  <c r="AJ510" i="19"/>
  <c r="AE299" i="14"/>
  <c r="AF299" i="14" s="1"/>
  <c r="AJ300" i="14"/>
  <c r="D189" i="22"/>
  <c r="F175" i="12"/>
  <c r="C178" i="12"/>
  <c r="B179" i="12"/>
  <c r="AB404" i="12"/>
  <c r="AA405" i="12"/>
  <c r="AB616" i="22"/>
  <c r="AA617" i="22"/>
  <c r="AA410" i="22"/>
  <c r="AB409" i="22"/>
  <c r="AA512" i="22"/>
  <c r="AB511" i="22"/>
  <c r="AC511" i="22" s="1"/>
  <c r="E189" i="22"/>
  <c r="B192" i="22"/>
  <c r="C191" i="22"/>
  <c r="AD614" i="22"/>
  <c r="AC614" i="22"/>
  <c r="AK615" i="22"/>
  <c r="B172" i="20"/>
  <c r="C171" i="20"/>
  <c r="AC300" i="19"/>
  <c r="AD404" i="19"/>
  <c r="E191" i="19" s="1"/>
  <c r="AC404" i="19"/>
  <c r="D191" i="19" s="1"/>
  <c r="AA406" i="19"/>
  <c r="AB405" i="19"/>
  <c r="AE720" i="19"/>
  <c r="AA302" i="19"/>
  <c r="AB301" i="19"/>
  <c r="AC301" i="19" s="1"/>
  <c r="AB616" i="19"/>
  <c r="AA617" i="19"/>
  <c r="AC721" i="19"/>
  <c r="AB721" i="19"/>
  <c r="AB512" i="19"/>
  <c r="AA513" i="19"/>
  <c r="AC615" i="19"/>
  <c r="AD615" i="19"/>
  <c r="AD722" i="19"/>
  <c r="AA723" i="19"/>
  <c r="AK618" i="19"/>
  <c r="AA292" i="21"/>
  <c r="AB291" i="21"/>
  <c r="B176" i="21"/>
  <c r="C175" i="21"/>
  <c r="AB301" i="22"/>
  <c r="AA302" i="22"/>
  <c r="AB724" i="22"/>
  <c r="AA725" i="22"/>
  <c r="AA397" i="21"/>
  <c r="AB396" i="21"/>
  <c r="AC396" i="21" s="1"/>
  <c r="AA276" i="20"/>
  <c r="AB275" i="20"/>
  <c r="C194" i="19"/>
  <c r="B195" i="19"/>
  <c r="AB410" i="14"/>
  <c r="AA411" i="14"/>
  <c r="AC409" i="14"/>
  <c r="D191" i="14" s="1"/>
  <c r="AD409" i="14"/>
  <c r="E191" i="14" s="1"/>
  <c r="C191" i="14"/>
  <c r="B192" i="14"/>
  <c r="AB516" i="14"/>
  <c r="AC516" i="14" s="1"/>
  <c r="AA517" i="14"/>
  <c r="AA303" i="14"/>
  <c r="AB302" i="14"/>
  <c r="E176" i="12"/>
  <c r="B179" i="2"/>
  <c r="C178" i="2"/>
  <c r="AB285" i="2"/>
  <c r="AA286" i="2"/>
  <c r="AK299" i="12"/>
  <c r="AC298" i="12"/>
  <c r="AD298" i="12"/>
  <c r="AK413" i="14"/>
  <c r="AK288" i="21"/>
  <c r="AD287" i="21"/>
  <c r="E173" i="21" s="1"/>
  <c r="AC287" i="21"/>
  <c r="D173" i="21" s="1"/>
  <c r="AC272" i="20"/>
  <c r="D168" i="20" s="1"/>
  <c r="AK273" i="20"/>
  <c r="AD272" i="20"/>
  <c r="E168" i="20" s="1"/>
  <c r="AK302" i="19"/>
  <c r="AJ298" i="12"/>
  <c r="AE298" i="12" s="1"/>
  <c r="AF298" i="12" s="1"/>
  <c r="AJ392" i="21"/>
  <c r="AE392" i="21" s="1"/>
  <c r="AF392" i="21" s="1"/>
  <c r="AJ404" i="22"/>
  <c r="AE404" i="22" s="1"/>
  <c r="AF404" i="22" s="1"/>
  <c r="AJ287" i="21"/>
  <c r="AE287" i="21" s="1"/>
  <c r="AF287" i="21" s="1"/>
  <c r="F172" i="21"/>
  <c r="AI283" i="2"/>
  <c r="AE283" i="2" s="1"/>
  <c r="AF283" i="2" s="1"/>
  <c r="F173" i="2"/>
  <c r="AJ272" i="20"/>
  <c r="AE272" i="20" s="1"/>
  <c r="AF272" i="20" s="1"/>
  <c r="F167" i="20"/>
  <c r="AJ403" i="12"/>
  <c r="AE403" i="12" s="1"/>
  <c r="AF403" i="12" s="1"/>
  <c r="AJ409" i="14"/>
  <c r="AE409" i="14" s="1"/>
  <c r="AF409" i="14" s="1"/>
  <c r="F190" i="14"/>
  <c r="AJ615" i="19"/>
  <c r="AE615" i="19" s="1"/>
  <c r="AF615" i="19" s="1"/>
  <c r="AK284" i="2"/>
  <c r="AD283" i="2"/>
  <c r="E174" i="2" s="1"/>
  <c r="AC283" i="2"/>
  <c r="D174" i="2" s="1"/>
  <c r="AI511" i="19"/>
  <c r="AD301" i="14"/>
  <c r="AC301" i="14"/>
  <c r="AK302" i="14"/>
  <c r="AI303" i="14"/>
  <c r="AD396" i="21"/>
  <c r="AK397" i="21"/>
  <c r="AK300" i="22"/>
  <c r="AF300" i="22" s="1"/>
  <c r="AD299" i="22"/>
  <c r="AC299" i="22"/>
  <c r="D176" i="12"/>
  <c r="F190" i="19"/>
  <c r="AC403" i="12"/>
  <c r="AD403" i="12"/>
  <c r="AK404" i="12"/>
  <c r="AK512" i="19"/>
  <c r="AD511" i="19"/>
  <c r="AC511" i="19"/>
  <c r="AJ300" i="19"/>
  <c r="AE300" i="19" s="1"/>
  <c r="AF300" i="19" s="1"/>
  <c r="AK409" i="22"/>
  <c r="AD408" i="22"/>
  <c r="AC408" i="22"/>
  <c r="AK722" i="22"/>
  <c r="AD721" i="22"/>
  <c r="AC721" i="22"/>
  <c r="AK409" i="19"/>
  <c r="AJ614" i="22"/>
  <c r="AE614" i="22" s="1"/>
  <c r="AF614" i="22" s="1"/>
  <c r="F171" i="21"/>
  <c r="AI397" i="21"/>
  <c r="AI289" i="21"/>
  <c r="AI300" i="12"/>
  <c r="AI720" i="22"/>
  <c r="AI406" i="22"/>
  <c r="AI405" i="12"/>
  <c r="AI414" i="14"/>
  <c r="AI628" i="19"/>
  <c r="AI274" i="20"/>
  <c r="AL304" i="22"/>
  <c r="AJ301" i="22"/>
  <c r="AJ285" i="2" l="1"/>
  <c r="AB300" i="12"/>
  <c r="AA301" i="12"/>
  <c r="AE301" i="22"/>
  <c r="AE720" i="22"/>
  <c r="AF720" i="22" s="1"/>
  <c r="AJ721" i="22"/>
  <c r="AE510" i="19"/>
  <c r="AF510" i="19" s="1"/>
  <c r="AJ511" i="19"/>
  <c r="AE405" i="19"/>
  <c r="AF405" i="19" s="1"/>
  <c r="AJ406" i="19"/>
  <c r="AE300" i="14"/>
  <c r="AF300" i="14" s="1"/>
  <c r="AJ301" i="14"/>
  <c r="E190" i="22"/>
  <c r="C179" i="12"/>
  <c r="B180" i="12"/>
  <c r="F189" i="22"/>
  <c r="AB405" i="12"/>
  <c r="AA406" i="12"/>
  <c r="AB617" i="22"/>
  <c r="AA618" i="22"/>
  <c r="AB512" i="22"/>
  <c r="AC512" i="22" s="1"/>
  <c r="AA513" i="22"/>
  <c r="AA411" i="22"/>
  <c r="AB410" i="22"/>
  <c r="AC615" i="22"/>
  <c r="AD615" i="22"/>
  <c r="AK616" i="22"/>
  <c r="C192" i="22"/>
  <c r="B193" i="22"/>
  <c r="D190" i="22"/>
  <c r="B173" i="20"/>
  <c r="C172" i="20"/>
  <c r="AD301" i="19"/>
  <c r="AA407" i="19"/>
  <c r="AB406" i="19"/>
  <c r="AC405" i="19"/>
  <c r="D192" i="19" s="1"/>
  <c r="AD405" i="19"/>
  <c r="E192" i="19" s="1"/>
  <c r="AB302" i="19"/>
  <c r="AD302" i="19" s="1"/>
  <c r="AA303" i="19"/>
  <c r="AC722" i="19"/>
  <c r="AB722" i="19"/>
  <c r="AC616" i="19"/>
  <c r="AD616" i="19"/>
  <c r="AA724" i="19"/>
  <c r="AD723" i="19"/>
  <c r="AA514" i="19"/>
  <c r="AB513" i="19"/>
  <c r="AB617" i="19"/>
  <c r="AA618" i="19"/>
  <c r="AE721" i="19"/>
  <c r="AK619" i="19"/>
  <c r="C176" i="21"/>
  <c r="B177" i="21"/>
  <c r="AB292" i="21"/>
  <c r="AA293" i="21"/>
  <c r="AA726" i="22"/>
  <c r="AB725" i="22"/>
  <c r="AB302" i="22"/>
  <c r="AA303" i="22"/>
  <c r="AB397" i="21"/>
  <c r="AD397" i="21" s="1"/>
  <c r="AA398" i="21"/>
  <c r="AB276" i="20"/>
  <c r="AA277" i="20"/>
  <c r="C195" i="19"/>
  <c r="B196" i="19"/>
  <c r="F191" i="19"/>
  <c r="AD410" i="14"/>
  <c r="E192" i="14" s="1"/>
  <c r="AC410" i="14"/>
  <c r="D192" i="14" s="1"/>
  <c r="AB411" i="14"/>
  <c r="AA412" i="14"/>
  <c r="B193" i="14"/>
  <c r="C192" i="14"/>
  <c r="AA304" i="14"/>
  <c r="AB303" i="14"/>
  <c r="AB517" i="14"/>
  <c r="AC517" i="14" s="1"/>
  <c r="AA518" i="14"/>
  <c r="B180" i="2"/>
  <c r="C179" i="2"/>
  <c r="AA287" i="2"/>
  <c r="AB286" i="2"/>
  <c r="AK410" i="19"/>
  <c r="AK410" i="22"/>
  <c r="AC409" i="22"/>
  <c r="AD409" i="22"/>
  <c r="AD512" i="19"/>
  <c r="AC512" i="19"/>
  <c r="AK513" i="19"/>
  <c r="AK301" i="22"/>
  <c r="AD300" i="22"/>
  <c r="AC300" i="22"/>
  <c r="AC302" i="14"/>
  <c r="AK303" i="14"/>
  <c r="AD302" i="14"/>
  <c r="AK303" i="19"/>
  <c r="AC273" i="20"/>
  <c r="D169" i="20" s="1"/>
  <c r="AK274" i="20"/>
  <c r="AD273" i="20"/>
  <c r="E169" i="20" s="1"/>
  <c r="AD288" i="21"/>
  <c r="E174" i="21" s="1"/>
  <c r="AK289" i="21"/>
  <c r="AC288" i="21"/>
  <c r="D174" i="21" s="1"/>
  <c r="AK300" i="12"/>
  <c r="AC299" i="12"/>
  <c r="AD299" i="12"/>
  <c r="F176" i="12"/>
  <c r="E177" i="12"/>
  <c r="AJ615" i="22"/>
  <c r="AE615" i="22" s="1"/>
  <c r="AF615" i="22" s="1"/>
  <c r="AC722" i="22"/>
  <c r="AK723" i="22"/>
  <c r="AD722" i="22"/>
  <c r="AJ301" i="19"/>
  <c r="AE301" i="19" s="1"/>
  <c r="AF301" i="19" s="1"/>
  <c r="AK405" i="12"/>
  <c r="AD404" i="12"/>
  <c r="AC404" i="12"/>
  <c r="AK398" i="21"/>
  <c r="AI304" i="14"/>
  <c r="AI512" i="19"/>
  <c r="AK285" i="2"/>
  <c r="AC284" i="2"/>
  <c r="D175" i="2" s="1"/>
  <c r="AD284" i="2"/>
  <c r="E175" i="2" s="1"/>
  <c r="AJ616" i="19"/>
  <c r="AE616" i="19" s="1"/>
  <c r="AF616" i="19" s="1"/>
  <c r="AJ410" i="14"/>
  <c r="AE410" i="14" s="1"/>
  <c r="AF410" i="14" s="1"/>
  <c r="F191" i="14"/>
  <c r="AJ404" i="12"/>
  <c r="AE404" i="12" s="1"/>
  <c r="AF404" i="12" s="1"/>
  <c r="AJ273" i="20"/>
  <c r="AE273" i="20" s="1"/>
  <c r="AF273" i="20" s="1"/>
  <c r="F168" i="20"/>
  <c r="AI284" i="2"/>
  <c r="AE284" i="2" s="1"/>
  <c r="AF284" i="2" s="1"/>
  <c r="F174" i="2"/>
  <c r="AJ288" i="21"/>
  <c r="AE288" i="21" s="1"/>
  <c r="AF288" i="21" s="1"/>
  <c r="AJ405" i="22"/>
  <c r="AE405" i="22" s="1"/>
  <c r="AF405" i="22" s="1"/>
  <c r="AJ393" i="21"/>
  <c r="AE393" i="21" s="1"/>
  <c r="AF393" i="21" s="1"/>
  <c r="AJ299" i="12"/>
  <c r="AE299" i="12" s="1"/>
  <c r="AF299" i="12" s="1"/>
  <c r="AK414" i="14"/>
  <c r="D177" i="12"/>
  <c r="AJ302" i="22"/>
  <c r="AE302" i="22" s="1"/>
  <c r="AL305" i="22"/>
  <c r="AI275" i="20"/>
  <c r="AI629" i="19"/>
  <c r="AI415" i="14"/>
  <c r="AI406" i="12"/>
  <c r="AI407" i="22"/>
  <c r="AI721" i="22"/>
  <c r="AI301" i="12"/>
  <c r="AI290" i="21"/>
  <c r="AI398" i="21"/>
  <c r="AF301" i="22" l="1"/>
  <c r="AB301" i="12"/>
  <c r="AA302" i="12"/>
  <c r="AJ286" i="2"/>
  <c r="AE721" i="22"/>
  <c r="AF721" i="22" s="1"/>
  <c r="AJ722" i="22"/>
  <c r="AE511" i="19"/>
  <c r="AF511" i="19" s="1"/>
  <c r="AJ512" i="19"/>
  <c r="AE406" i="19"/>
  <c r="AF406" i="19" s="1"/>
  <c r="AJ407" i="19"/>
  <c r="AE301" i="14"/>
  <c r="AF301" i="14" s="1"/>
  <c r="F192" i="14" s="1"/>
  <c r="AJ302" i="14"/>
  <c r="E191" i="22"/>
  <c r="C180" i="12"/>
  <c r="B181" i="12"/>
  <c r="F177" i="12"/>
  <c r="AA407" i="12"/>
  <c r="AB406" i="12"/>
  <c r="AA619" i="22"/>
  <c r="AB618" i="22"/>
  <c r="AB411" i="22"/>
  <c r="AA412" i="22"/>
  <c r="AA514" i="22"/>
  <c r="AB513" i="22"/>
  <c r="AC513" i="22" s="1"/>
  <c r="F190" i="22"/>
  <c r="D191" i="22"/>
  <c r="C193" i="22"/>
  <c r="B194" i="22"/>
  <c r="AK617" i="22"/>
  <c r="AD616" i="22"/>
  <c r="AC616" i="22"/>
  <c r="AC397" i="21"/>
  <c r="C173" i="20"/>
  <c r="B174" i="20"/>
  <c r="AC302" i="19"/>
  <c r="AA408" i="19"/>
  <c r="AB407" i="19"/>
  <c r="AD406" i="19"/>
  <c r="E193" i="19" s="1"/>
  <c r="AC406" i="19"/>
  <c r="D193" i="19" s="1"/>
  <c r="AB303" i="19"/>
  <c r="AD303" i="19" s="1"/>
  <c r="AA304" i="19"/>
  <c r="AB618" i="19"/>
  <c r="AA619" i="19"/>
  <c r="AB723" i="19"/>
  <c r="AC723" i="19"/>
  <c r="AD617" i="19"/>
  <c r="AC617" i="19"/>
  <c r="AA515" i="19"/>
  <c r="AB514" i="19"/>
  <c r="AA725" i="19"/>
  <c r="AD724" i="19"/>
  <c r="AE722" i="19"/>
  <c r="AK620" i="19"/>
  <c r="AA294" i="21"/>
  <c r="AB293" i="21"/>
  <c r="C177" i="21"/>
  <c r="B178" i="21"/>
  <c r="AB726" i="22"/>
  <c r="AA727" i="22"/>
  <c r="AB303" i="22"/>
  <c r="AA304" i="22"/>
  <c r="AB398" i="21"/>
  <c r="AA399" i="21"/>
  <c r="AA278" i="20"/>
  <c r="AB277" i="20"/>
  <c r="B197" i="19"/>
  <c r="C196" i="19"/>
  <c r="AC411" i="14"/>
  <c r="AD411" i="14"/>
  <c r="E193" i="14" s="1"/>
  <c r="AA413" i="14"/>
  <c r="AB412" i="14"/>
  <c r="D193" i="14"/>
  <c r="C193" i="14"/>
  <c r="B194" i="14"/>
  <c r="AA305" i="14"/>
  <c r="AB304" i="14"/>
  <c r="AA519" i="14"/>
  <c r="AB518" i="14"/>
  <c r="AC518" i="14" s="1"/>
  <c r="AB287" i="2"/>
  <c r="AA288" i="2"/>
  <c r="C180" i="2"/>
  <c r="B181" i="2"/>
  <c r="AK415" i="14"/>
  <c r="AJ300" i="12"/>
  <c r="AE300" i="12" s="1"/>
  <c r="AF300" i="12" s="1"/>
  <c r="AJ394" i="21"/>
  <c r="AE394" i="21" s="1"/>
  <c r="AF394" i="21" s="1"/>
  <c r="AJ406" i="22"/>
  <c r="AE406" i="22" s="1"/>
  <c r="AF406" i="22" s="1"/>
  <c r="AJ289" i="21"/>
  <c r="AE289" i="21" s="1"/>
  <c r="AF289" i="21" s="1"/>
  <c r="F174" i="21"/>
  <c r="AI285" i="2"/>
  <c r="AE285" i="2" s="1"/>
  <c r="AF285" i="2" s="1"/>
  <c r="F175" i="2"/>
  <c r="AJ274" i="20"/>
  <c r="AE274" i="20" s="1"/>
  <c r="AF274" i="20" s="1"/>
  <c r="F169" i="20"/>
  <c r="AJ405" i="12"/>
  <c r="AE405" i="12" s="1"/>
  <c r="AF405" i="12" s="1"/>
  <c r="AJ411" i="14"/>
  <c r="AE411" i="14" s="1"/>
  <c r="AF411" i="14" s="1"/>
  <c r="AJ617" i="19"/>
  <c r="AE617" i="19" s="1"/>
  <c r="AF617" i="19" s="1"/>
  <c r="AK286" i="2"/>
  <c r="AC285" i="2"/>
  <c r="D176" i="2" s="1"/>
  <c r="AD285" i="2"/>
  <c r="E176" i="2" s="1"/>
  <c r="AD405" i="12"/>
  <c r="AK406" i="12"/>
  <c r="AC405" i="12"/>
  <c r="AK724" i="22"/>
  <c r="AC723" i="22"/>
  <c r="AD723" i="22"/>
  <c r="AC300" i="12"/>
  <c r="AK301" i="12"/>
  <c r="AD300" i="12"/>
  <c r="AC289" i="21"/>
  <c r="D175" i="21" s="1"/>
  <c r="AK290" i="21"/>
  <c r="AD289" i="21"/>
  <c r="E175" i="21" s="1"/>
  <c r="AK302" i="22"/>
  <c r="AF302" i="22" s="1"/>
  <c r="AC301" i="22"/>
  <c r="D192" i="22" s="1"/>
  <c r="AD301" i="22"/>
  <c r="AK411" i="19"/>
  <c r="F192" i="19"/>
  <c r="E178" i="12"/>
  <c r="AI513" i="19"/>
  <c r="AI305" i="14"/>
  <c r="AK399" i="21"/>
  <c r="AD398" i="21"/>
  <c r="AC398" i="21"/>
  <c r="AJ302" i="19"/>
  <c r="AE302" i="19" s="1"/>
  <c r="AF302" i="19" s="1"/>
  <c r="AJ616" i="22"/>
  <c r="AE616" i="22" s="1"/>
  <c r="AF616" i="22" s="1"/>
  <c r="AC274" i="20"/>
  <c r="D170" i="20" s="1"/>
  <c r="AK275" i="20"/>
  <c r="AD274" i="20"/>
  <c r="E170" i="20" s="1"/>
  <c r="AK304" i="19"/>
  <c r="AC303" i="14"/>
  <c r="AD303" i="14"/>
  <c r="AK304" i="14"/>
  <c r="AD513" i="19"/>
  <c r="AC513" i="19"/>
  <c r="AK514" i="19"/>
  <c r="AK411" i="22"/>
  <c r="AD410" i="22"/>
  <c r="AC410" i="22"/>
  <c r="F173" i="21"/>
  <c r="D178" i="12"/>
  <c r="AL306" i="22"/>
  <c r="AJ303" i="22"/>
  <c r="AE303" i="22" s="1"/>
  <c r="AI399" i="21"/>
  <c r="AI291" i="21"/>
  <c r="AI302" i="12"/>
  <c r="AI722" i="22"/>
  <c r="AI408" i="22"/>
  <c r="AI407" i="12"/>
  <c r="AI416" i="14"/>
  <c r="AI630" i="19"/>
  <c r="AI276" i="20"/>
  <c r="AJ287" i="2" l="1"/>
  <c r="AB302" i="12"/>
  <c r="AA303" i="12"/>
  <c r="AE722" i="22"/>
  <c r="AF722" i="22" s="1"/>
  <c r="AJ723" i="22"/>
  <c r="AE407" i="19"/>
  <c r="AF407" i="19" s="1"/>
  <c r="AJ408" i="19"/>
  <c r="AE512" i="19"/>
  <c r="AF512" i="19" s="1"/>
  <c r="AJ513" i="19"/>
  <c r="AE302" i="14"/>
  <c r="AF302" i="14" s="1"/>
  <c r="F193" i="14" s="1"/>
  <c r="AJ303" i="14"/>
  <c r="B182" i="12"/>
  <c r="C181" i="12"/>
  <c r="AA408" i="12"/>
  <c r="AB407" i="12"/>
  <c r="AB619" i="22"/>
  <c r="AA620" i="22"/>
  <c r="AB514" i="22"/>
  <c r="AC514" i="22" s="1"/>
  <c r="AA515" i="22"/>
  <c r="AA413" i="22"/>
  <c r="AB412" i="22"/>
  <c r="E192" i="22"/>
  <c r="AD617" i="22"/>
  <c r="AC617" i="22"/>
  <c r="AK618" i="22"/>
  <c r="C194" i="22"/>
  <c r="B195" i="22"/>
  <c r="C174" i="20"/>
  <c r="B175" i="20"/>
  <c r="AC303" i="19"/>
  <c r="AA409" i="19"/>
  <c r="AB408" i="19"/>
  <c r="AD407" i="19"/>
  <c r="E194" i="19" s="1"/>
  <c r="AC407" i="19"/>
  <c r="D194" i="19" s="1"/>
  <c r="AB304" i="19"/>
  <c r="AA305" i="19"/>
  <c r="AD725" i="19"/>
  <c r="AA726" i="19"/>
  <c r="AA516" i="19"/>
  <c r="AB515" i="19"/>
  <c r="AD618" i="19"/>
  <c r="AC618" i="19"/>
  <c r="AE723" i="19"/>
  <c r="AB724" i="19"/>
  <c r="AC724" i="19"/>
  <c r="AB619" i="19"/>
  <c r="AA620" i="19"/>
  <c r="AK621" i="19"/>
  <c r="AB294" i="21"/>
  <c r="AA295" i="21"/>
  <c r="B179" i="21"/>
  <c r="C178" i="21"/>
  <c r="AA305" i="22"/>
  <c r="AB304" i="22"/>
  <c r="AA728" i="22"/>
  <c r="AB727" i="22"/>
  <c r="AA400" i="21"/>
  <c r="AB399" i="21"/>
  <c r="AC399" i="21" s="1"/>
  <c r="AA279" i="20"/>
  <c r="AB278" i="20"/>
  <c r="B198" i="19"/>
  <c r="C197" i="19"/>
  <c r="F193" i="19"/>
  <c r="AA414" i="14"/>
  <c r="AB413" i="14"/>
  <c r="AC412" i="14"/>
  <c r="AD412" i="14"/>
  <c r="E194" i="14" s="1"/>
  <c r="D194" i="14"/>
  <c r="B195" i="14"/>
  <c r="C194" i="14"/>
  <c r="AA520" i="14"/>
  <c r="AB519" i="14"/>
  <c r="AC519" i="14" s="1"/>
  <c r="AA306" i="14"/>
  <c r="AB305" i="14"/>
  <c r="E179" i="12"/>
  <c r="D179" i="12"/>
  <c r="C181" i="2"/>
  <c r="B182" i="2"/>
  <c r="AA289" i="2"/>
  <c r="AB288" i="2"/>
  <c r="AK412" i="22"/>
  <c r="AC411" i="22"/>
  <c r="AD411" i="22"/>
  <c r="AJ617" i="22"/>
  <c r="AE617" i="22" s="1"/>
  <c r="AF617" i="22" s="1"/>
  <c r="AI306" i="14"/>
  <c r="AK303" i="22"/>
  <c r="AF303" i="22" s="1"/>
  <c r="AC302" i="22"/>
  <c r="AD302" i="22"/>
  <c r="AC290" i="21"/>
  <c r="D176" i="21" s="1"/>
  <c r="AK291" i="21"/>
  <c r="AD290" i="21"/>
  <c r="E176" i="21" s="1"/>
  <c r="AK287" i="2"/>
  <c r="AC286" i="2"/>
  <c r="D177" i="2" s="1"/>
  <c r="AD286" i="2"/>
  <c r="E177" i="2" s="1"/>
  <c r="AJ618" i="19"/>
  <c r="AE618" i="19" s="1"/>
  <c r="AF618" i="19" s="1"/>
  <c r="AJ412" i="14"/>
  <c r="AE412" i="14" s="1"/>
  <c r="AF412" i="14" s="1"/>
  <c r="AJ406" i="12"/>
  <c r="AE406" i="12" s="1"/>
  <c r="AF406" i="12" s="1"/>
  <c r="AJ275" i="20"/>
  <c r="AE275" i="20" s="1"/>
  <c r="AF275" i="20" s="1"/>
  <c r="F170" i="20"/>
  <c r="AI286" i="2"/>
  <c r="AE286" i="2" s="1"/>
  <c r="AF286" i="2" s="1"/>
  <c r="F176" i="2"/>
  <c r="AJ290" i="21"/>
  <c r="AE290" i="21" s="1"/>
  <c r="AF290" i="21" s="1"/>
  <c r="AJ407" i="22"/>
  <c r="AE407" i="22" s="1"/>
  <c r="AF407" i="22" s="1"/>
  <c r="AJ395" i="21"/>
  <c r="AE395" i="21" s="1"/>
  <c r="AF395" i="21" s="1"/>
  <c r="AJ301" i="12"/>
  <c r="AE301" i="12" s="1"/>
  <c r="AF301" i="12" s="1"/>
  <c r="AC514" i="19"/>
  <c r="AK515" i="19"/>
  <c r="AD514" i="19"/>
  <c r="AD304" i="14"/>
  <c r="AK305" i="14"/>
  <c r="AC304" i="14"/>
  <c r="AK305" i="19"/>
  <c r="AD304" i="19"/>
  <c r="AC304" i="19"/>
  <c r="AD275" i="20"/>
  <c r="E171" i="20" s="1"/>
  <c r="AC275" i="20"/>
  <c r="D171" i="20" s="1"/>
  <c r="AK276" i="20"/>
  <c r="AJ303" i="19"/>
  <c r="AE303" i="19" s="1"/>
  <c r="AF303" i="19" s="1"/>
  <c r="AK400" i="21"/>
  <c r="AI514" i="19"/>
  <c r="AK412" i="19"/>
  <c r="AD301" i="12"/>
  <c r="AK302" i="12"/>
  <c r="AC301" i="12"/>
  <c r="AK725" i="22"/>
  <c r="AC724" i="22"/>
  <c r="AD724" i="22"/>
  <c r="AK407" i="12"/>
  <c r="AC406" i="12"/>
  <c r="AD406" i="12"/>
  <c r="AK416" i="14"/>
  <c r="F191" i="22"/>
  <c r="F178" i="12"/>
  <c r="AJ304" i="22"/>
  <c r="AE304" i="22" s="1"/>
  <c r="AI277" i="20"/>
  <c r="AI631" i="19"/>
  <c r="AI417" i="14"/>
  <c r="AI408" i="12"/>
  <c r="AI409" i="22"/>
  <c r="AI723" i="22"/>
  <c r="AI303" i="12"/>
  <c r="AI292" i="21"/>
  <c r="AI400" i="21"/>
  <c r="AL307" i="22"/>
  <c r="AA304" i="12" l="1"/>
  <c r="AB303" i="12"/>
  <c r="AJ288" i="2"/>
  <c r="AE723" i="22"/>
  <c r="AF723" i="22" s="1"/>
  <c r="AJ724" i="22"/>
  <c r="AE513" i="19"/>
  <c r="AF513" i="19" s="1"/>
  <c r="AJ514" i="19"/>
  <c r="AE408" i="19"/>
  <c r="AF408" i="19" s="1"/>
  <c r="AJ409" i="19"/>
  <c r="AE303" i="14"/>
  <c r="AF303" i="14" s="1"/>
  <c r="AJ304" i="14"/>
  <c r="F179" i="12"/>
  <c r="AD399" i="21"/>
  <c r="C182" i="12"/>
  <c r="B183" i="12"/>
  <c r="AB408" i="12"/>
  <c r="AA409" i="12"/>
  <c r="AA621" i="22"/>
  <c r="AB620" i="22"/>
  <c r="AB413" i="22"/>
  <c r="AA414" i="22"/>
  <c r="AB515" i="22"/>
  <c r="AC515" i="22" s="1"/>
  <c r="AA516" i="22"/>
  <c r="F192" i="22"/>
  <c r="D193" i="22"/>
  <c r="E193" i="22"/>
  <c r="C195" i="22"/>
  <c r="B196" i="22"/>
  <c r="AC618" i="22"/>
  <c r="AK619" i="22"/>
  <c r="AD618" i="22"/>
  <c r="B176" i="20"/>
  <c r="C175" i="20"/>
  <c r="F194" i="19"/>
  <c r="AA410" i="19"/>
  <c r="AB409" i="19"/>
  <c r="AC408" i="19"/>
  <c r="D195" i="19" s="1"/>
  <c r="AD408" i="19"/>
  <c r="E195" i="19" s="1"/>
  <c r="AA306" i="19"/>
  <c r="AB305" i="19"/>
  <c r="AD305" i="19" s="1"/>
  <c r="AD619" i="19"/>
  <c r="AC619" i="19"/>
  <c r="AA517" i="19"/>
  <c r="AB516" i="19"/>
  <c r="AC725" i="19"/>
  <c r="AB725" i="19"/>
  <c r="AE724" i="19"/>
  <c r="AB620" i="19"/>
  <c r="AA621" i="19"/>
  <c r="AD726" i="19"/>
  <c r="AA727" i="19"/>
  <c r="AK622" i="19"/>
  <c r="B180" i="21"/>
  <c r="C179" i="21"/>
  <c r="AA296" i="21"/>
  <c r="AB295" i="21"/>
  <c r="AA729" i="22"/>
  <c r="AB728" i="22"/>
  <c r="AA306" i="22"/>
  <c r="AB305" i="22"/>
  <c r="AB400" i="21"/>
  <c r="AC400" i="21" s="1"/>
  <c r="AA401" i="21"/>
  <c r="AB279" i="20"/>
  <c r="AA280" i="20"/>
  <c r="C198" i="19"/>
  <c r="B199" i="19"/>
  <c r="AA415" i="14"/>
  <c r="AB414" i="14"/>
  <c r="AC413" i="14"/>
  <c r="D195" i="14" s="1"/>
  <c r="AD413" i="14"/>
  <c r="E195" i="14" s="1"/>
  <c r="B196" i="14"/>
  <c r="C195" i="14"/>
  <c r="AB306" i="14"/>
  <c r="AA307" i="14"/>
  <c r="AB520" i="14"/>
  <c r="AC520" i="14" s="1"/>
  <c r="AA521" i="14"/>
  <c r="AA290" i="2"/>
  <c r="AB289" i="2"/>
  <c r="C182" i="2"/>
  <c r="B183" i="2"/>
  <c r="AK417" i="14"/>
  <c r="AK726" i="22"/>
  <c r="AC725" i="22"/>
  <c r="AD725" i="22"/>
  <c r="AK413" i="19"/>
  <c r="AC407" i="12"/>
  <c r="AK408" i="12"/>
  <c r="AD407" i="12"/>
  <c r="AI515" i="19"/>
  <c r="AK401" i="21"/>
  <c r="AJ304" i="19"/>
  <c r="AE304" i="19" s="1"/>
  <c r="AF304" i="19" s="1"/>
  <c r="AK306" i="19"/>
  <c r="AC305" i="14"/>
  <c r="AD305" i="14"/>
  <c r="AK306" i="14"/>
  <c r="AC515" i="19"/>
  <c r="AD515" i="19"/>
  <c r="AK516" i="19"/>
  <c r="AJ302" i="12"/>
  <c r="AE302" i="12" s="1"/>
  <c r="AF302" i="12" s="1"/>
  <c r="AJ396" i="21"/>
  <c r="AE396" i="21" s="1"/>
  <c r="AF396" i="21" s="1"/>
  <c r="AJ408" i="22"/>
  <c r="AE408" i="22" s="1"/>
  <c r="AF408" i="22" s="1"/>
  <c r="AJ291" i="21"/>
  <c r="AE291" i="21" s="1"/>
  <c r="AF291" i="21" s="1"/>
  <c r="F176" i="21"/>
  <c r="AI287" i="2"/>
  <c r="AE287" i="2" s="1"/>
  <c r="AF287" i="2" s="1"/>
  <c r="F177" i="2"/>
  <c r="AJ276" i="20"/>
  <c r="AE276" i="20" s="1"/>
  <c r="AF276" i="20" s="1"/>
  <c r="F171" i="20"/>
  <c r="AJ407" i="12"/>
  <c r="AE407" i="12" s="1"/>
  <c r="AF407" i="12" s="1"/>
  <c r="AJ413" i="14"/>
  <c r="AE413" i="14" s="1"/>
  <c r="AF413" i="14" s="1"/>
  <c r="F194" i="14"/>
  <c r="AJ619" i="19"/>
  <c r="AE619" i="19" s="1"/>
  <c r="AF619" i="19" s="1"/>
  <c r="AK288" i="2"/>
  <c r="AC287" i="2"/>
  <c r="D178" i="2" s="1"/>
  <c r="AD287" i="2"/>
  <c r="E178" i="2" s="1"/>
  <c r="AK292" i="21"/>
  <c r="AD291" i="21"/>
  <c r="E177" i="21" s="1"/>
  <c r="AC291" i="21"/>
  <c r="D177" i="21" s="1"/>
  <c r="AK304" i="22"/>
  <c r="AF304" i="22" s="1"/>
  <c r="AD303" i="22"/>
  <c r="AC303" i="22"/>
  <c r="D194" i="22" s="1"/>
  <c r="AJ618" i="22"/>
  <c r="AE618" i="22" s="1"/>
  <c r="AF618" i="22" s="1"/>
  <c r="F193" i="22"/>
  <c r="D180" i="12"/>
  <c r="E180" i="12"/>
  <c r="AK303" i="12"/>
  <c r="AD302" i="12"/>
  <c r="AC302" i="12"/>
  <c r="AD276" i="20"/>
  <c r="E172" i="20" s="1"/>
  <c r="AK277" i="20"/>
  <c r="AC276" i="20"/>
  <c r="D172" i="20" s="1"/>
  <c r="AI307" i="14"/>
  <c r="AD412" i="22"/>
  <c r="AK413" i="22"/>
  <c r="AC412" i="22"/>
  <c r="F175" i="21"/>
  <c r="AL308" i="22"/>
  <c r="AI401" i="21"/>
  <c r="AI293" i="21"/>
  <c r="AI304" i="12"/>
  <c r="AI724" i="22"/>
  <c r="AI410" i="22"/>
  <c r="AI409" i="12"/>
  <c r="AI418" i="14"/>
  <c r="AI632" i="19"/>
  <c r="AI278" i="20"/>
  <c r="AJ305" i="22"/>
  <c r="AE305" i="22" s="1"/>
  <c r="AJ289" i="2" l="1"/>
  <c r="AB304" i="12"/>
  <c r="AA305" i="12"/>
  <c r="AE724" i="22"/>
  <c r="AF724" i="22" s="1"/>
  <c r="AJ725" i="22"/>
  <c r="AE409" i="19"/>
  <c r="AF409" i="19" s="1"/>
  <c r="AJ410" i="19"/>
  <c r="AE514" i="19"/>
  <c r="AF514" i="19" s="1"/>
  <c r="AJ515" i="19"/>
  <c r="AE304" i="14"/>
  <c r="AF304" i="14" s="1"/>
  <c r="F195" i="14" s="1"/>
  <c r="AJ305" i="14"/>
  <c r="B184" i="12"/>
  <c r="C183" i="12"/>
  <c r="AC305" i="19"/>
  <c r="AA410" i="12"/>
  <c r="AB409" i="12"/>
  <c r="AB621" i="22"/>
  <c r="AA622" i="22"/>
  <c r="AB516" i="22"/>
  <c r="AC516" i="22" s="1"/>
  <c r="AA517" i="22"/>
  <c r="AB414" i="22"/>
  <c r="AA415" i="22"/>
  <c r="E194" i="22"/>
  <c r="AD619" i="22"/>
  <c r="AK620" i="22"/>
  <c r="AC619" i="22"/>
  <c r="B197" i="22"/>
  <c r="C196" i="22"/>
  <c r="C176" i="20"/>
  <c r="B177" i="20"/>
  <c r="AB410" i="19"/>
  <c r="AA411" i="19"/>
  <c r="AC409" i="19"/>
  <c r="D196" i="19" s="1"/>
  <c r="AD409" i="19"/>
  <c r="E196" i="19" s="1"/>
  <c r="AB306" i="19"/>
  <c r="AC306" i="19" s="1"/>
  <c r="AA307" i="19"/>
  <c r="AA728" i="19"/>
  <c r="AD727" i="19"/>
  <c r="AA622" i="19"/>
  <c r="AB621" i="19"/>
  <c r="AA518" i="19"/>
  <c r="AB517" i="19"/>
  <c r="AC726" i="19"/>
  <c r="AB726" i="19"/>
  <c r="AD620" i="19"/>
  <c r="AC620" i="19"/>
  <c r="AE725" i="19"/>
  <c r="AK623" i="19"/>
  <c r="AA297" i="21"/>
  <c r="AB296" i="21"/>
  <c r="B181" i="21"/>
  <c r="C180" i="21"/>
  <c r="AA307" i="22"/>
  <c r="AB306" i="22"/>
  <c r="AA730" i="22"/>
  <c r="AB729" i="22"/>
  <c r="AD400" i="21"/>
  <c r="AB401" i="21"/>
  <c r="AC401" i="21" s="1"/>
  <c r="AA402" i="21"/>
  <c r="AB280" i="20"/>
  <c r="AA281" i="20"/>
  <c r="C199" i="19"/>
  <c r="B200" i="19"/>
  <c r="AB415" i="14"/>
  <c r="AA416" i="14"/>
  <c r="AD414" i="14"/>
  <c r="E196" i="14" s="1"/>
  <c r="AC414" i="14"/>
  <c r="D196" i="14" s="1"/>
  <c r="C196" i="14"/>
  <c r="B197" i="14"/>
  <c r="AB521" i="14"/>
  <c r="AC521" i="14" s="1"/>
  <c r="AA522" i="14"/>
  <c r="AB307" i="14"/>
  <c r="AA308" i="14"/>
  <c r="D181" i="12"/>
  <c r="E181" i="12"/>
  <c r="AB290" i="2"/>
  <c r="AA291" i="2"/>
  <c r="B184" i="2"/>
  <c r="C183" i="2"/>
  <c r="AD277" i="20"/>
  <c r="E173" i="20" s="1"/>
  <c r="AK278" i="20"/>
  <c r="AC277" i="20"/>
  <c r="D173" i="20" s="1"/>
  <c r="AC303" i="12"/>
  <c r="AK304" i="12"/>
  <c r="AD303" i="12"/>
  <c r="AJ619" i="22"/>
  <c r="AE619" i="22" s="1"/>
  <c r="AF619" i="22" s="1"/>
  <c r="AK293" i="21"/>
  <c r="AC292" i="21"/>
  <c r="D178" i="21" s="1"/>
  <c r="AD292" i="21"/>
  <c r="E178" i="21" s="1"/>
  <c r="AK289" i="2"/>
  <c r="AD288" i="2"/>
  <c r="E179" i="2" s="1"/>
  <c r="AC288" i="2"/>
  <c r="D179" i="2" s="1"/>
  <c r="AJ620" i="19"/>
  <c r="AE620" i="19" s="1"/>
  <c r="AF620" i="19" s="1"/>
  <c r="AJ414" i="14"/>
  <c r="AE414" i="14" s="1"/>
  <c r="AF414" i="14" s="1"/>
  <c r="AJ408" i="12"/>
  <c r="AE408" i="12" s="1"/>
  <c r="AF408" i="12" s="1"/>
  <c r="AJ277" i="20"/>
  <c r="AE277" i="20" s="1"/>
  <c r="AF277" i="20" s="1"/>
  <c r="F172" i="20"/>
  <c r="AI288" i="2"/>
  <c r="AE288" i="2" s="1"/>
  <c r="AF288" i="2" s="1"/>
  <c r="F178" i="2"/>
  <c r="AJ292" i="21"/>
  <c r="AE292" i="21" s="1"/>
  <c r="AF292" i="21" s="1"/>
  <c r="AJ409" i="22"/>
  <c r="AE409" i="22" s="1"/>
  <c r="AF409" i="22" s="1"/>
  <c r="F194" i="22"/>
  <c r="AJ397" i="21"/>
  <c r="AE397" i="21" s="1"/>
  <c r="AF397" i="21" s="1"/>
  <c r="AJ303" i="12"/>
  <c r="AE303" i="12" s="1"/>
  <c r="AF303" i="12" s="1"/>
  <c r="F181" i="12"/>
  <c r="AK409" i="12"/>
  <c r="AC408" i="12"/>
  <c r="AD408" i="12"/>
  <c r="AK414" i="19"/>
  <c r="AK418" i="14"/>
  <c r="F195" i="19"/>
  <c r="AC413" i="22"/>
  <c r="AK414" i="22"/>
  <c r="AD413" i="22"/>
  <c r="AI308" i="14"/>
  <c r="AK305" i="22"/>
  <c r="AF305" i="22" s="1"/>
  <c r="AD304" i="22"/>
  <c r="AC304" i="22"/>
  <c r="D195" i="22" s="1"/>
  <c r="AC516" i="19"/>
  <c r="AK517" i="19"/>
  <c r="AD516" i="19"/>
  <c r="AC306" i="14"/>
  <c r="AD306" i="14"/>
  <c r="AK307" i="14"/>
  <c r="AK307" i="19"/>
  <c r="AD306" i="19"/>
  <c r="AJ305" i="19"/>
  <c r="AE305" i="19" s="1"/>
  <c r="AF305" i="19" s="1"/>
  <c r="AK402" i="21"/>
  <c r="AI516" i="19"/>
  <c r="AK727" i="22"/>
  <c r="AD726" i="22"/>
  <c r="AC726" i="22"/>
  <c r="F180" i="12"/>
  <c r="AI279" i="20"/>
  <c r="AI419" i="14"/>
  <c r="AI410" i="12"/>
  <c r="AI411" i="22"/>
  <c r="AI725" i="22"/>
  <c r="AI305" i="12"/>
  <c r="AI294" i="21"/>
  <c r="AI402" i="21"/>
  <c r="AJ306" i="22"/>
  <c r="AE306" i="22" s="1"/>
  <c r="AL309" i="22"/>
  <c r="AA306" i="12" l="1"/>
  <c r="AB305" i="12"/>
  <c r="AD401" i="21"/>
  <c r="AJ290" i="2"/>
  <c r="AE725" i="22"/>
  <c r="AF725" i="22" s="1"/>
  <c r="AJ726" i="22"/>
  <c r="AE515" i="19"/>
  <c r="AF515" i="19" s="1"/>
  <c r="AJ516" i="19"/>
  <c r="AE410" i="19"/>
  <c r="AF410" i="19" s="1"/>
  <c r="AJ411" i="19"/>
  <c r="AE305" i="14"/>
  <c r="AF305" i="14" s="1"/>
  <c r="AJ306" i="14"/>
  <c r="E195" i="22"/>
  <c r="C184" i="12"/>
  <c r="B185" i="12"/>
  <c r="AB410" i="12"/>
  <c r="AA411" i="12"/>
  <c r="AB622" i="22"/>
  <c r="AA623" i="22"/>
  <c r="AB415" i="22"/>
  <c r="AA416" i="22"/>
  <c r="AA518" i="22"/>
  <c r="AB517" i="22"/>
  <c r="AC517" i="22" s="1"/>
  <c r="C197" i="22"/>
  <c r="B198" i="22"/>
  <c r="AK621" i="22"/>
  <c r="AD620" i="22"/>
  <c r="AC620" i="22"/>
  <c r="B178" i="20"/>
  <c r="C177" i="20"/>
  <c r="AC410" i="19"/>
  <c r="D197" i="19" s="1"/>
  <c r="AD410" i="19"/>
  <c r="E197" i="19" s="1"/>
  <c r="AB411" i="19"/>
  <c r="AA412" i="19"/>
  <c r="AA308" i="19"/>
  <c r="AB307" i="19"/>
  <c r="AC307" i="19" s="1"/>
  <c r="F196" i="19"/>
  <c r="AA519" i="19"/>
  <c r="AB518" i="19"/>
  <c r="AB622" i="19"/>
  <c r="AA623" i="19"/>
  <c r="AA729" i="19"/>
  <c r="AD728" i="19"/>
  <c r="AD621" i="19"/>
  <c r="AC621" i="19"/>
  <c r="AC727" i="19"/>
  <c r="AB727" i="19"/>
  <c r="AE726" i="19"/>
  <c r="AK624" i="19"/>
  <c r="B182" i="21"/>
  <c r="C181" i="21"/>
  <c r="AB297" i="21"/>
  <c r="AA298" i="21"/>
  <c r="AB730" i="22"/>
  <c r="AA731" i="22"/>
  <c r="AB307" i="22"/>
  <c r="AA308" i="22"/>
  <c r="AA403" i="21"/>
  <c r="AB402" i="21"/>
  <c r="AD402" i="21" s="1"/>
  <c r="AA282" i="20"/>
  <c r="AB281" i="20"/>
  <c r="C200" i="19"/>
  <c r="B201" i="19"/>
  <c r="AD415" i="14"/>
  <c r="E197" i="14" s="1"/>
  <c r="AC415" i="14"/>
  <c r="D197" i="14" s="1"/>
  <c r="AA417" i="14"/>
  <c r="AB416" i="14"/>
  <c r="C197" i="14"/>
  <c r="B198" i="14"/>
  <c r="AB308" i="14"/>
  <c r="AA309" i="14"/>
  <c r="AA523" i="14"/>
  <c r="AB522" i="14"/>
  <c r="AC522" i="14" s="1"/>
  <c r="C184" i="2"/>
  <c r="B185" i="2"/>
  <c r="AA292" i="2"/>
  <c r="AB291" i="2"/>
  <c r="AI517" i="19"/>
  <c r="AK403" i="21"/>
  <c r="AC402" i="21"/>
  <c r="AC307" i="14"/>
  <c r="AD307" i="14"/>
  <c r="AK308" i="14"/>
  <c r="AK306" i="22"/>
  <c r="AF306" i="22" s="1"/>
  <c r="AC305" i="22"/>
  <c r="AD305" i="22"/>
  <c r="AI309" i="14"/>
  <c r="AK415" i="22"/>
  <c r="AD414" i="22"/>
  <c r="AC414" i="22"/>
  <c r="AK419" i="14"/>
  <c r="AK415" i="19"/>
  <c r="AD293" i="21"/>
  <c r="E179" i="21" s="1"/>
  <c r="AC293" i="21"/>
  <c r="D179" i="21" s="1"/>
  <c r="AK294" i="21"/>
  <c r="AD304" i="12"/>
  <c r="AK305" i="12"/>
  <c r="AC304" i="12"/>
  <c r="F177" i="21"/>
  <c r="AK728" i="22"/>
  <c r="AC727" i="22"/>
  <c r="AD727" i="22"/>
  <c r="AJ306" i="19"/>
  <c r="AE306" i="19" s="1"/>
  <c r="AF306" i="19" s="1"/>
  <c r="AK308" i="19"/>
  <c r="AD307" i="19"/>
  <c r="AD517" i="19"/>
  <c r="AK518" i="19"/>
  <c r="AC517" i="19"/>
  <c r="AC409" i="12"/>
  <c r="AK410" i="12"/>
  <c r="AD409" i="12"/>
  <c r="AJ304" i="12"/>
  <c r="AE304" i="12" s="1"/>
  <c r="AF304" i="12" s="1"/>
  <c r="AJ398" i="21"/>
  <c r="AE398" i="21" s="1"/>
  <c r="AF398" i="21" s="1"/>
  <c r="AJ410" i="22"/>
  <c r="AE410" i="22" s="1"/>
  <c r="AF410" i="22" s="1"/>
  <c r="AJ293" i="21"/>
  <c r="AE293" i="21" s="1"/>
  <c r="AF293" i="21" s="1"/>
  <c r="F178" i="21"/>
  <c r="AI289" i="2"/>
  <c r="AE289" i="2" s="1"/>
  <c r="AF289" i="2" s="1"/>
  <c r="F179" i="2"/>
  <c r="AJ278" i="20"/>
  <c r="AE278" i="20" s="1"/>
  <c r="AF278" i="20" s="1"/>
  <c r="F173" i="20"/>
  <c r="AJ409" i="12"/>
  <c r="AE409" i="12" s="1"/>
  <c r="AF409" i="12" s="1"/>
  <c r="AJ415" i="14"/>
  <c r="AE415" i="14" s="1"/>
  <c r="AF415" i="14" s="1"/>
  <c r="F196" i="14"/>
  <c r="AJ621" i="19"/>
  <c r="AE621" i="19" s="1"/>
  <c r="AF621" i="19" s="1"/>
  <c r="AK290" i="2"/>
  <c r="AD289" i="2"/>
  <c r="E180" i="2" s="1"/>
  <c r="AC289" i="2"/>
  <c r="D180" i="2" s="1"/>
  <c r="F195" i="22"/>
  <c r="AJ620" i="22"/>
  <c r="AE620" i="22" s="1"/>
  <c r="AF620" i="22" s="1"/>
  <c r="AC278" i="20"/>
  <c r="D174" i="20" s="1"/>
  <c r="AK279" i="20"/>
  <c r="AD278" i="20"/>
  <c r="E174" i="20" s="1"/>
  <c r="E182" i="12"/>
  <c r="D182" i="12"/>
  <c r="AL310" i="22"/>
  <c r="AJ307" i="22"/>
  <c r="AE307" i="22" s="1"/>
  <c r="AI403" i="21"/>
  <c r="AI295" i="21"/>
  <c r="AI306" i="12"/>
  <c r="AI726" i="22"/>
  <c r="AI412" i="22"/>
  <c r="AI411" i="12"/>
  <c r="AI420" i="14"/>
  <c r="AI280" i="20"/>
  <c r="AJ291" i="2" l="1"/>
  <c r="AA307" i="12"/>
  <c r="AB306" i="12"/>
  <c r="AE726" i="22"/>
  <c r="AF726" i="22" s="1"/>
  <c r="AJ727" i="22"/>
  <c r="AE411" i="19"/>
  <c r="AF411" i="19" s="1"/>
  <c r="AJ412" i="19"/>
  <c r="AE516" i="19"/>
  <c r="AF516" i="19" s="1"/>
  <c r="AJ517" i="19"/>
  <c r="AE306" i="14"/>
  <c r="AF306" i="14" s="1"/>
  <c r="AJ307" i="14"/>
  <c r="D196" i="22"/>
  <c r="B186" i="12"/>
  <c r="C185" i="12"/>
  <c r="AA412" i="12"/>
  <c r="AB411" i="12"/>
  <c r="AB623" i="22"/>
  <c r="AA624" i="22"/>
  <c r="AA519" i="22"/>
  <c r="AB518" i="22"/>
  <c r="AC518" i="22" s="1"/>
  <c r="AA417" i="22"/>
  <c r="AB416" i="22"/>
  <c r="E196" i="22"/>
  <c r="AC621" i="22"/>
  <c r="AD621" i="22"/>
  <c r="AK622" i="22"/>
  <c r="B199" i="22"/>
  <c r="C198" i="22"/>
  <c r="B179" i="20"/>
  <c r="C178" i="20"/>
  <c r="AC411" i="19"/>
  <c r="D198" i="19" s="1"/>
  <c r="AD411" i="19"/>
  <c r="E198" i="19" s="1"/>
  <c r="AA413" i="19"/>
  <c r="AB412" i="19"/>
  <c r="AE727" i="19"/>
  <c r="AB308" i="19"/>
  <c r="AC308" i="19" s="1"/>
  <c r="AA309" i="19"/>
  <c r="AA730" i="19"/>
  <c r="AD729" i="19"/>
  <c r="AC622" i="19"/>
  <c r="AD622" i="19"/>
  <c r="AB519" i="19"/>
  <c r="AA520" i="19"/>
  <c r="AC728" i="19"/>
  <c r="AB728" i="19"/>
  <c r="AB623" i="19"/>
  <c r="AA624" i="19"/>
  <c r="AK625" i="19"/>
  <c r="C182" i="21"/>
  <c r="B183" i="21"/>
  <c r="AA299" i="21"/>
  <c r="AB298" i="21"/>
  <c r="AB308" i="22"/>
  <c r="AA309" i="22"/>
  <c r="AB731" i="22"/>
  <c r="AA732" i="22"/>
  <c r="AA404" i="21"/>
  <c r="AB403" i="21"/>
  <c r="AC403" i="21" s="1"/>
  <c r="AA283" i="20"/>
  <c r="AB282" i="20"/>
  <c r="C201" i="19"/>
  <c r="B202" i="19"/>
  <c r="AB417" i="14"/>
  <c r="AA418" i="14"/>
  <c r="AD416" i="14"/>
  <c r="E198" i="14" s="1"/>
  <c r="AC416" i="14"/>
  <c r="D198" i="14" s="1"/>
  <c r="B199" i="14"/>
  <c r="C198" i="14"/>
  <c r="AA524" i="14"/>
  <c r="AB523" i="14"/>
  <c r="AC523" i="14" s="1"/>
  <c r="AB309" i="14"/>
  <c r="AA310" i="14"/>
  <c r="AB292" i="2"/>
  <c r="AA293" i="2"/>
  <c r="B186" i="2"/>
  <c r="C185" i="2"/>
  <c r="AJ621" i="22"/>
  <c r="AE621" i="22" s="1"/>
  <c r="AF621" i="22" s="1"/>
  <c r="AJ307" i="19"/>
  <c r="AE307" i="19" s="1"/>
  <c r="AF307" i="19" s="1"/>
  <c r="AK729" i="22"/>
  <c r="AD728" i="22"/>
  <c r="AC728" i="22"/>
  <c r="AK416" i="19"/>
  <c r="AK420" i="14"/>
  <c r="AD415" i="22"/>
  <c r="AK416" i="22"/>
  <c r="AC415" i="22"/>
  <c r="AI310" i="14"/>
  <c r="AK404" i="21"/>
  <c r="F182" i="12"/>
  <c r="D183" i="12"/>
  <c r="E183" i="12"/>
  <c r="AC279" i="20"/>
  <c r="D175" i="20" s="1"/>
  <c r="AD279" i="20"/>
  <c r="E175" i="20" s="1"/>
  <c r="AK280" i="20"/>
  <c r="AK291" i="2"/>
  <c r="AC290" i="2"/>
  <c r="D181" i="2" s="1"/>
  <c r="AD290" i="2"/>
  <c r="E181" i="2" s="1"/>
  <c r="AJ622" i="19"/>
  <c r="AE622" i="19" s="1"/>
  <c r="AF622" i="19" s="1"/>
  <c r="AJ416" i="14"/>
  <c r="AE416" i="14" s="1"/>
  <c r="AF416" i="14" s="1"/>
  <c r="F197" i="14"/>
  <c r="AJ410" i="12"/>
  <c r="AE410" i="12" s="1"/>
  <c r="AF410" i="12" s="1"/>
  <c r="AJ279" i="20"/>
  <c r="AE279" i="20" s="1"/>
  <c r="AF279" i="20" s="1"/>
  <c r="F174" i="20"/>
  <c r="AI290" i="2"/>
  <c r="AE290" i="2" s="1"/>
  <c r="AF290" i="2" s="1"/>
  <c r="F180" i="2"/>
  <c r="AJ294" i="21"/>
  <c r="AE294" i="21" s="1"/>
  <c r="AF294" i="21" s="1"/>
  <c r="AJ411" i="22"/>
  <c r="AE411" i="22" s="1"/>
  <c r="AF411" i="22" s="1"/>
  <c r="AJ399" i="21"/>
  <c r="AE399" i="21" s="1"/>
  <c r="AF399" i="21" s="1"/>
  <c r="AJ305" i="12"/>
  <c r="AE305" i="12" s="1"/>
  <c r="AF305" i="12" s="1"/>
  <c r="F183" i="12"/>
  <c r="AC410" i="12"/>
  <c r="AK411" i="12"/>
  <c r="AD410" i="12"/>
  <c r="AK519" i="19"/>
  <c r="AD518" i="19"/>
  <c r="AC518" i="19"/>
  <c r="AK309" i="19"/>
  <c r="AD308" i="19"/>
  <c r="AD305" i="12"/>
  <c r="AC305" i="12"/>
  <c r="AK306" i="12"/>
  <c r="AD294" i="21"/>
  <c r="E180" i="21" s="1"/>
  <c r="AC294" i="21"/>
  <c r="D180" i="21" s="1"/>
  <c r="AK295" i="21"/>
  <c r="AK307" i="22"/>
  <c r="AF307" i="22" s="1"/>
  <c r="AD306" i="22"/>
  <c r="AC306" i="22"/>
  <c r="AC308" i="14"/>
  <c r="AK309" i="14"/>
  <c r="AD308" i="14"/>
  <c r="AI518" i="19"/>
  <c r="F197" i="19"/>
  <c r="AJ308" i="22"/>
  <c r="AE308" i="22" s="1"/>
  <c r="AL311" i="22"/>
  <c r="AI281" i="20"/>
  <c r="AI421" i="14"/>
  <c r="AI412" i="12"/>
  <c r="AI413" i="22"/>
  <c r="AI727" i="22"/>
  <c r="AI307" i="12"/>
  <c r="AI296" i="21"/>
  <c r="AI404" i="21"/>
  <c r="AA308" i="12" l="1"/>
  <c r="AB307" i="12"/>
  <c r="AJ292" i="2"/>
  <c r="AE727" i="22"/>
  <c r="AF727" i="22" s="1"/>
  <c r="AJ728" i="22"/>
  <c r="AE517" i="19"/>
  <c r="AF517" i="19" s="1"/>
  <c r="AJ518" i="19"/>
  <c r="AE412" i="19"/>
  <c r="AF412" i="19" s="1"/>
  <c r="AJ413" i="19"/>
  <c r="AE307" i="14"/>
  <c r="AF307" i="14" s="1"/>
  <c r="AJ308" i="14"/>
  <c r="B187" i="12"/>
  <c r="C186" i="12"/>
  <c r="D184" i="12"/>
  <c r="AD403" i="21"/>
  <c r="AB412" i="12"/>
  <c r="AA413" i="12"/>
  <c r="AB624" i="22"/>
  <c r="AA625" i="22"/>
  <c r="AB417" i="22"/>
  <c r="AA418" i="22"/>
  <c r="AA520" i="22"/>
  <c r="AB519" i="22"/>
  <c r="AC519" i="22" s="1"/>
  <c r="E197" i="22"/>
  <c r="D197" i="22"/>
  <c r="AC622" i="22"/>
  <c r="AD622" i="22"/>
  <c r="AK623" i="22"/>
  <c r="B200" i="22"/>
  <c r="C199" i="22"/>
  <c r="B180" i="20"/>
  <c r="C179" i="20"/>
  <c r="AA414" i="19"/>
  <c r="AB413" i="19"/>
  <c r="AC412" i="19"/>
  <c r="D199" i="19" s="1"/>
  <c r="AD412" i="19"/>
  <c r="E199" i="19" s="1"/>
  <c r="AB309" i="19"/>
  <c r="AC309" i="19" s="1"/>
  <c r="AA310" i="19"/>
  <c r="AA625" i="19"/>
  <c r="AB624" i="19"/>
  <c r="AA731" i="19"/>
  <c r="AD730" i="19"/>
  <c r="AE728" i="19"/>
  <c r="AD623" i="19"/>
  <c r="AC623" i="19"/>
  <c r="AB520" i="19"/>
  <c r="AA521" i="19"/>
  <c r="AC729" i="19"/>
  <c r="AB729" i="19"/>
  <c r="AK626" i="19"/>
  <c r="AB299" i="21"/>
  <c r="AA300" i="21"/>
  <c r="B184" i="21"/>
  <c r="C183" i="21"/>
  <c r="AA733" i="22"/>
  <c r="AB732" i="22"/>
  <c r="AA310" i="22"/>
  <c r="AB309" i="22"/>
  <c r="F196" i="22"/>
  <c r="AB404" i="21"/>
  <c r="AC404" i="21" s="1"/>
  <c r="AA405" i="21"/>
  <c r="AA284" i="20"/>
  <c r="AB283" i="20"/>
  <c r="C202" i="19"/>
  <c r="B203" i="19"/>
  <c r="AC417" i="14"/>
  <c r="D199" i="14" s="1"/>
  <c r="AD417" i="14"/>
  <c r="E199" i="14" s="1"/>
  <c r="AA419" i="14"/>
  <c r="AB418" i="14"/>
  <c r="C199" i="14"/>
  <c r="B200" i="14"/>
  <c r="AA525" i="14"/>
  <c r="AB524" i="14"/>
  <c r="AC524" i="14" s="1"/>
  <c r="AB310" i="14"/>
  <c r="AA311" i="14"/>
  <c r="E184" i="12"/>
  <c r="C186" i="2"/>
  <c r="B187" i="2"/>
  <c r="AA294" i="2"/>
  <c r="AB293" i="2"/>
  <c r="AD309" i="14"/>
  <c r="AK310" i="14"/>
  <c r="AC309" i="14"/>
  <c r="AC295" i="21"/>
  <c r="D181" i="21" s="1"/>
  <c r="AD295" i="21"/>
  <c r="E181" i="21" s="1"/>
  <c r="AK296" i="21"/>
  <c r="AK310" i="19"/>
  <c r="AD309" i="19"/>
  <c r="AC519" i="19"/>
  <c r="AK520" i="19"/>
  <c r="AD519" i="19"/>
  <c r="AD411" i="12"/>
  <c r="AK412" i="12"/>
  <c r="AC411" i="12"/>
  <c r="AC280" i="20"/>
  <c r="D176" i="20" s="1"/>
  <c r="AD280" i="20"/>
  <c r="E176" i="20" s="1"/>
  <c r="AK281" i="20"/>
  <c r="AK405" i="21"/>
  <c r="AC416" i="22"/>
  <c r="AK417" i="22"/>
  <c r="AD416" i="22"/>
  <c r="AK421" i="14"/>
  <c r="AD729" i="22"/>
  <c r="AK730" i="22"/>
  <c r="AC729" i="22"/>
  <c r="AJ308" i="19"/>
  <c r="AE308" i="19" s="1"/>
  <c r="AF308" i="19" s="1"/>
  <c r="AJ622" i="22"/>
  <c r="AE622" i="22" s="1"/>
  <c r="AF622" i="22" s="1"/>
  <c r="F179" i="21"/>
  <c r="AI519" i="19"/>
  <c r="AK308" i="22"/>
  <c r="AF308" i="22" s="1"/>
  <c r="AD307" i="22"/>
  <c r="AC307" i="22"/>
  <c r="AC306" i="12"/>
  <c r="AK307" i="12"/>
  <c r="AD306" i="12"/>
  <c r="AJ306" i="12"/>
  <c r="AE306" i="12" s="1"/>
  <c r="AF306" i="12" s="1"/>
  <c r="AJ400" i="21"/>
  <c r="AE400" i="21" s="1"/>
  <c r="AF400" i="21" s="1"/>
  <c r="AJ412" i="22"/>
  <c r="AE412" i="22" s="1"/>
  <c r="AF412" i="22" s="1"/>
  <c r="AJ295" i="21"/>
  <c r="AE295" i="21" s="1"/>
  <c r="AF295" i="21" s="1"/>
  <c r="F180" i="21"/>
  <c r="AI291" i="2"/>
  <c r="AE291" i="2" s="1"/>
  <c r="AF291" i="2" s="1"/>
  <c r="F181" i="2"/>
  <c r="AJ280" i="20"/>
  <c r="AE280" i="20" s="1"/>
  <c r="AF280" i="20" s="1"/>
  <c r="F175" i="20"/>
  <c r="AJ411" i="12"/>
  <c r="AE411" i="12" s="1"/>
  <c r="AF411" i="12" s="1"/>
  <c r="AJ417" i="14"/>
  <c r="AE417" i="14" s="1"/>
  <c r="AF417" i="14" s="1"/>
  <c r="F198" i="14"/>
  <c r="AJ623" i="19"/>
  <c r="AE623" i="19" s="1"/>
  <c r="AF623" i="19" s="1"/>
  <c r="AK292" i="2"/>
  <c r="AC291" i="2"/>
  <c r="D182" i="2" s="1"/>
  <c r="AD291" i="2"/>
  <c r="E182" i="2" s="1"/>
  <c r="AI311" i="14"/>
  <c r="AK417" i="19"/>
  <c r="F198" i="19"/>
  <c r="AL312" i="22"/>
  <c r="AJ309" i="22"/>
  <c r="AE309" i="22" s="1"/>
  <c r="AI405" i="21"/>
  <c r="AI297" i="21"/>
  <c r="AI308" i="12"/>
  <c r="AI728" i="22"/>
  <c r="AI414" i="22"/>
  <c r="AI413" i="12"/>
  <c r="AI422" i="14"/>
  <c r="AI282" i="20"/>
  <c r="AJ293" i="2" l="1"/>
  <c r="AB308" i="12"/>
  <c r="AA309" i="12"/>
  <c r="AE728" i="22"/>
  <c r="AF728" i="22" s="1"/>
  <c r="AJ729" i="22"/>
  <c r="AE413" i="19"/>
  <c r="AF413" i="19" s="1"/>
  <c r="AJ414" i="19"/>
  <c r="AE518" i="19"/>
  <c r="AF518" i="19" s="1"/>
  <c r="AJ519" i="19"/>
  <c r="AE308" i="14"/>
  <c r="AF308" i="14" s="1"/>
  <c r="AJ309" i="14"/>
  <c r="C187" i="12"/>
  <c r="B188" i="12"/>
  <c r="D198" i="22"/>
  <c r="AB413" i="12"/>
  <c r="AA414" i="12"/>
  <c r="AB625" i="22"/>
  <c r="AA626" i="22"/>
  <c r="AB520" i="22"/>
  <c r="AC520" i="22" s="1"/>
  <c r="AA521" i="22"/>
  <c r="AB418" i="22"/>
  <c r="AA419" i="22"/>
  <c r="B201" i="22"/>
  <c r="C200" i="22"/>
  <c r="AC623" i="22"/>
  <c r="AD623" i="22"/>
  <c r="AK624" i="22"/>
  <c r="E198" i="22"/>
  <c r="C180" i="20"/>
  <c r="B181" i="20"/>
  <c r="AA415" i="19"/>
  <c r="AB414" i="19"/>
  <c r="AD413" i="19"/>
  <c r="E200" i="19" s="1"/>
  <c r="AC413" i="19"/>
  <c r="D200" i="19" s="1"/>
  <c r="AA311" i="19"/>
  <c r="AB310" i="19"/>
  <c r="AD310" i="19" s="1"/>
  <c r="AB521" i="19"/>
  <c r="AA522" i="19"/>
  <c r="AD731" i="19"/>
  <c r="AA732" i="19"/>
  <c r="AA626" i="19"/>
  <c r="AB625" i="19"/>
  <c r="AE729" i="19"/>
  <c r="AB730" i="19"/>
  <c r="AC730" i="19"/>
  <c r="AC624" i="19"/>
  <c r="AD624" i="19"/>
  <c r="AK627" i="19"/>
  <c r="B185" i="21"/>
  <c r="C184" i="21"/>
  <c r="AA301" i="21"/>
  <c r="AB300" i="21"/>
  <c r="AA311" i="22"/>
  <c r="AB310" i="22"/>
  <c r="AA734" i="22"/>
  <c r="AB733" i="22"/>
  <c r="F197" i="22"/>
  <c r="AD404" i="21"/>
  <c r="AB405" i="21"/>
  <c r="AA406" i="21"/>
  <c r="AB284" i="20"/>
  <c r="AA285" i="20"/>
  <c r="B204" i="19"/>
  <c r="C203" i="19"/>
  <c r="AC418" i="14"/>
  <c r="D200" i="14" s="1"/>
  <c r="AD418" i="14"/>
  <c r="E200" i="14" s="1"/>
  <c r="AA420" i="14"/>
  <c r="AB419" i="14"/>
  <c r="C200" i="14"/>
  <c r="B201" i="14"/>
  <c r="AB525" i="14"/>
  <c r="AC525" i="14" s="1"/>
  <c r="AA526" i="14"/>
  <c r="AA312" i="14"/>
  <c r="AB311" i="14"/>
  <c r="AB294" i="2"/>
  <c r="AA295" i="2"/>
  <c r="B188" i="2"/>
  <c r="C187" i="2"/>
  <c r="AK418" i="19"/>
  <c r="AI312" i="14"/>
  <c r="AK293" i="2"/>
  <c r="AD292" i="2"/>
  <c r="E183" i="2" s="1"/>
  <c r="AC292" i="2"/>
  <c r="D183" i="2" s="1"/>
  <c r="AJ624" i="19"/>
  <c r="AE624" i="19" s="1"/>
  <c r="AF624" i="19" s="1"/>
  <c r="AJ418" i="14"/>
  <c r="AE418" i="14" s="1"/>
  <c r="AF418" i="14" s="1"/>
  <c r="F199" i="14"/>
  <c r="AJ412" i="12"/>
  <c r="AE412" i="12" s="1"/>
  <c r="AF412" i="12" s="1"/>
  <c r="AJ281" i="20"/>
  <c r="AE281" i="20" s="1"/>
  <c r="AF281" i="20" s="1"/>
  <c r="F176" i="20"/>
  <c r="AI292" i="2"/>
  <c r="AE292" i="2" s="1"/>
  <c r="AF292" i="2" s="1"/>
  <c r="F182" i="2"/>
  <c r="AJ296" i="21"/>
  <c r="AE296" i="21" s="1"/>
  <c r="AF296" i="21" s="1"/>
  <c r="AJ413" i="22"/>
  <c r="AE413" i="22" s="1"/>
  <c r="AF413" i="22" s="1"/>
  <c r="AJ401" i="21"/>
  <c r="AE401" i="21" s="1"/>
  <c r="AF401" i="21" s="1"/>
  <c r="AJ307" i="12"/>
  <c r="AE307" i="12" s="1"/>
  <c r="AF307" i="12" s="1"/>
  <c r="AK308" i="12"/>
  <c r="AD307" i="12"/>
  <c r="AC307" i="12"/>
  <c r="AK309" i="22"/>
  <c r="AF309" i="22" s="1"/>
  <c r="AC308" i="22"/>
  <c r="D199" i="22" s="1"/>
  <c r="AD308" i="22"/>
  <c r="E199" i="22" s="1"/>
  <c r="AI520" i="19"/>
  <c r="AJ623" i="22"/>
  <c r="AE623" i="22" s="1"/>
  <c r="AF623" i="22" s="1"/>
  <c r="AJ309" i="19"/>
  <c r="AE309" i="19" s="1"/>
  <c r="AF309" i="19" s="1"/>
  <c r="AK731" i="22"/>
  <c r="AC730" i="22"/>
  <c r="AD730" i="22"/>
  <c r="AK422" i="14"/>
  <c r="AC417" i="22"/>
  <c r="AD417" i="22"/>
  <c r="AK418" i="22"/>
  <c r="AC296" i="21"/>
  <c r="D182" i="21" s="1"/>
  <c r="AK297" i="21"/>
  <c r="AD296" i="21"/>
  <c r="E182" i="21" s="1"/>
  <c r="AK311" i="14"/>
  <c r="AC310" i="14"/>
  <c r="AD310" i="14"/>
  <c r="AC405" i="21"/>
  <c r="AK406" i="21"/>
  <c r="AD405" i="21"/>
  <c r="AC281" i="20"/>
  <c r="D177" i="20" s="1"/>
  <c r="AD281" i="20"/>
  <c r="E177" i="20" s="1"/>
  <c r="AK282" i="20"/>
  <c r="AD412" i="12"/>
  <c r="AC412" i="12"/>
  <c r="AK413" i="12"/>
  <c r="AD520" i="19"/>
  <c r="AK521" i="19"/>
  <c r="AC520" i="19"/>
  <c r="AK311" i="19"/>
  <c r="AC310" i="19"/>
  <c r="F184" i="12"/>
  <c r="E185" i="12"/>
  <c r="D185" i="12"/>
  <c r="F199" i="19"/>
  <c r="AI283" i="20"/>
  <c r="AI423" i="14"/>
  <c r="AI414" i="12"/>
  <c r="AI415" i="22"/>
  <c r="AI729" i="22"/>
  <c r="AI309" i="12"/>
  <c r="AI298" i="21"/>
  <c r="AI406" i="21"/>
  <c r="AJ310" i="22"/>
  <c r="AE310" i="22" s="1"/>
  <c r="AL313" i="22"/>
  <c r="AB309" i="12" l="1"/>
  <c r="AA310" i="12"/>
  <c r="AJ294" i="2"/>
  <c r="AE729" i="22"/>
  <c r="AF729" i="22" s="1"/>
  <c r="AJ730" i="22"/>
  <c r="AE519" i="19"/>
  <c r="AF519" i="19" s="1"/>
  <c r="AJ520" i="19"/>
  <c r="AE414" i="19"/>
  <c r="AF414" i="19" s="1"/>
  <c r="AJ415" i="19"/>
  <c r="AE309" i="14"/>
  <c r="AF309" i="14" s="1"/>
  <c r="AJ310" i="14"/>
  <c r="F185" i="12"/>
  <c r="C188" i="12"/>
  <c r="B189" i="12"/>
  <c r="AA415" i="12"/>
  <c r="AB414" i="12"/>
  <c r="AA627" i="22"/>
  <c r="AB626" i="22"/>
  <c r="AA420" i="22"/>
  <c r="AB419" i="22"/>
  <c r="AB521" i="22"/>
  <c r="AC521" i="22" s="1"/>
  <c r="AA522" i="22"/>
  <c r="AK625" i="22"/>
  <c r="AC624" i="22"/>
  <c r="AD624" i="22"/>
  <c r="C201" i="22"/>
  <c r="B202" i="22"/>
  <c r="B182" i="20"/>
  <c r="C181" i="20"/>
  <c r="AA416" i="19"/>
  <c r="AB415" i="19"/>
  <c r="AD414" i="19"/>
  <c r="E201" i="19" s="1"/>
  <c r="AC414" i="19"/>
  <c r="D201" i="19" s="1"/>
  <c r="AE730" i="19"/>
  <c r="AA312" i="19"/>
  <c r="AB311" i="19"/>
  <c r="AC311" i="19" s="1"/>
  <c r="AB626" i="19"/>
  <c r="AA627" i="19"/>
  <c r="AB731" i="19"/>
  <c r="AC731" i="19"/>
  <c r="AD625" i="19"/>
  <c r="AC625" i="19"/>
  <c r="AD732" i="19"/>
  <c r="AA733" i="19"/>
  <c r="AA523" i="19"/>
  <c r="AB522" i="19"/>
  <c r="AK628" i="19"/>
  <c r="AA302" i="21"/>
  <c r="AB301" i="21"/>
  <c r="C185" i="21"/>
  <c r="B186" i="21"/>
  <c r="AB734" i="22"/>
  <c r="AA735" i="22"/>
  <c r="AB311" i="22"/>
  <c r="AA312" i="22"/>
  <c r="AB406" i="21"/>
  <c r="AC406" i="21" s="1"/>
  <c r="AA407" i="21"/>
  <c r="AB285" i="20"/>
  <c r="AA286" i="20"/>
  <c r="C204" i="19"/>
  <c r="B205" i="19"/>
  <c r="AB420" i="14"/>
  <c r="AA421" i="14"/>
  <c r="AD419" i="14"/>
  <c r="E201" i="14" s="1"/>
  <c r="AC419" i="14"/>
  <c r="D201" i="14"/>
  <c r="C201" i="14"/>
  <c r="B202" i="14"/>
  <c r="AA313" i="14"/>
  <c r="AB312" i="14"/>
  <c r="AB526" i="14"/>
  <c r="AC526" i="14" s="1"/>
  <c r="AA527" i="14"/>
  <c r="E186" i="12"/>
  <c r="B189" i="2"/>
  <c r="C188" i="2"/>
  <c r="AB295" i="2"/>
  <c r="AA296" i="2"/>
  <c r="AK312" i="19"/>
  <c r="AD311" i="19"/>
  <c r="AD521" i="19"/>
  <c r="AC521" i="19"/>
  <c r="AK522" i="19"/>
  <c r="AC282" i="20"/>
  <c r="D178" i="20" s="1"/>
  <c r="AD282" i="20"/>
  <c r="E178" i="20" s="1"/>
  <c r="AK283" i="20"/>
  <c r="AK414" i="12"/>
  <c r="AD413" i="12"/>
  <c r="AC413" i="12"/>
  <c r="AC311" i="14"/>
  <c r="AK312" i="14"/>
  <c r="AD311" i="14"/>
  <c r="AK298" i="21"/>
  <c r="AC297" i="21"/>
  <c r="D183" i="21" s="1"/>
  <c r="AD297" i="21"/>
  <c r="E183" i="21" s="1"/>
  <c r="AC418" i="22"/>
  <c r="AD418" i="22"/>
  <c r="AK419" i="22"/>
  <c r="AK732" i="22"/>
  <c r="AC731" i="22"/>
  <c r="AD731" i="22"/>
  <c r="AJ624" i="22"/>
  <c r="AE624" i="22" s="1"/>
  <c r="AF624" i="22" s="1"/>
  <c r="AI521" i="19"/>
  <c r="AD308" i="12"/>
  <c r="AK309" i="12"/>
  <c r="AC308" i="12"/>
  <c r="AJ308" i="12"/>
  <c r="AE308" i="12" s="1"/>
  <c r="AF308" i="12" s="1"/>
  <c r="AJ402" i="21"/>
  <c r="AE402" i="21" s="1"/>
  <c r="AF402" i="21" s="1"/>
  <c r="AJ414" i="22"/>
  <c r="AE414" i="22" s="1"/>
  <c r="AF414" i="22" s="1"/>
  <c r="AJ297" i="21"/>
  <c r="AE297" i="21" s="1"/>
  <c r="AF297" i="21" s="1"/>
  <c r="AI293" i="2"/>
  <c r="AE293" i="2" s="1"/>
  <c r="AF293" i="2" s="1"/>
  <c r="F183" i="2"/>
  <c r="AJ282" i="20"/>
  <c r="AE282" i="20" s="1"/>
  <c r="AF282" i="20" s="1"/>
  <c r="F177" i="20"/>
  <c r="AJ413" i="12"/>
  <c r="AE413" i="12" s="1"/>
  <c r="AF413" i="12" s="1"/>
  <c r="AJ419" i="14"/>
  <c r="AE419" i="14" s="1"/>
  <c r="AF419" i="14" s="1"/>
  <c r="F200" i="14"/>
  <c r="AJ625" i="19"/>
  <c r="AE625" i="19" s="1"/>
  <c r="AF625" i="19" s="1"/>
  <c r="AK294" i="2"/>
  <c r="AC293" i="2"/>
  <c r="D184" i="2" s="1"/>
  <c r="AD293" i="2"/>
  <c r="E184" i="2" s="1"/>
  <c r="AI313" i="14"/>
  <c r="F200" i="19"/>
  <c r="D186" i="12"/>
  <c r="AK407" i="21"/>
  <c r="AD406" i="21"/>
  <c r="AK423" i="14"/>
  <c r="AJ310" i="19"/>
  <c r="AE310" i="19" s="1"/>
  <c r="AF310" i="19" s="1"/>
  <c r="AK310" i="22"/>
  <c r="AF310" i="22" s="1"/>
  <c r="AD309" i="22"/>
  <c r="AC309" i="22"/>
  <c r="AK419" i="19"/>
  <c r="F198" i="22"/>
  <c r="F181" i="21"/>
  <c r="AL314" i="22"/>
  <c r="AI407" i="21"/>
  <c r="AI299" i="21"/>
  <c r="AI310" i="12"/>
  <c r="AI730" i="22"/>
  <c r="AI416" i="22"/>
  <c r="AI415" i="12"/>
  <c r="AI424" i="14"/>
  <c r="AI284" i="20"/>
  <c r="AJ311" i="22"/>
  <c r="AE311" i="22" s="1"/>
  <c r="AJ295" i="2" l="1"/>
  <c r="AA311" i="12"/>
  <c r="AB310" i="12"/>
  <c r="AE730" i="22"/>
  <c r="AF730" i="22" s="1"/>
  <c r="AJ731" i="22"/>
  <c r="AE520" i="19"/>
  <c r="AF520" i="19" s="1"/>
  <c r="AJ521" i="19"/>
  <c r="AE415" i="19"/>
  <c r="AF415" i="19" s="1"/>
  <c r="AJ416" i="19"/>
  <c r="AE310" i="14"/>
  <c r="AF310" i="14" s="1"/>
  <c r="AJ311" i="14"/>
  <c r="C189" i="12"/>
  <c r="B190" i="12"/>
  <c r="D200" i="22"/>
  <c r="E200" i="22"/>
  <c r="F182" i="21"/>
  <c r="AB415" i="12"/>
  <c r="AA416" i="12"/>
  <c r="AB627" i="22"/>
  <c r="AA628" i="22"/>
  <c r="AB420" i="22"/>
  <c r="AA421" i="22"/>
  <c r="AB522" i="22"/>
  <c r="AC522" i="22" s="1"/>
  <c r="AA523" i="22"/>
  <c r="B203" i="22"/>
  <c r="C202" i="22"/>
  <c r="AK626" i="22"/>
  <c r="AC625" i="22"/>
  <c r="AD625" i="22"/>
  <c r="B183" i="20"/>
  <c r="C182" i="20"/>
  <c r="AB416" i="19"/>
  <c r="AA417" i="19"/>
  <c r="AD415" i="19"/>
  <c r="E202" i="19" s="1"/>
  <c r="AC415" i="19"/>
  <c r="D202" i="19" s="1"/>
  <c r="AB312" i="19"/>
  <c r="AA313" i="19"/>
  <c r="AB523" i="19"/>
  <c r="AA524" i="19"/>
  <c r="AC732" i="19"/>
  <c r="AB732" i="19"/>
  <c r="AC626" i="19"/>
  <c r="AD626" i="19"/>
  <c r="AE731" i="19"/>
  <c r="AA734" i="19"/>
  <c r="AD733" i="19"/>
  <c r="AA628" i="19"/>
  <c r="AB627" i="19"/>
  <c r="AK629" i="19"/>
  <c r="AA303" i="21"/>
  <c r="AB302" i="21"/>
  <c r="B187" i="21"/>
  <c r="C186" i="21"/>
  <c r="AB312" i="22"/>
  <c r="AA313" i="22"/>
  <c r="AB735" i="22"/>
  <c r="AA736" i="22"/>
  <c r="AB407" i="21"/>
  <c r="AC407" i="21" s="1"/>
  <c r="AA408" i="21"/>
  <c r="AB286" i="20"/>
  <c r="AA287" i="20"/>
  <c r="C205" i="19"/>
  <c r="B206" i="19"/>
  <c r="AC420" i="14"/>
  <c r="AD420" i="14"/>
  <c r="E202" i="14" s="1"/>
  <c r="AA422" i="14"/>
  <c r="AB421" i="14"/>
  <c r="D202" i="14"/>
  <c r="C202" i="14"/>
  <c r="B203" i="14"/>
  <c r="AA314" i="14"/>
  <c r="AB313" i="14"/>
  <c r="AA528" i="14"/>
  <c r="AB527" i="14"/>
  <c r="AC527" i="14" s="1"/>
  <c r="D187" i="12"/>
  <c r="C189" i="2"/>
  <c r="B190" i="2"/>
  <c r="AB296" i="2"/>
  <c r="AA297" i="2"/>
  <c r="AK420" i="19"/>
  <c r="AK424" i="14"/>
  <c r="AK408" i="21"/>
  <c r="AI314" i="14"/>
  <c r="AK295" i="2"/>
  <c r="AD294" i="2"/>
  <c r="E185" i="2" s="1"/>
  <c r="AC294" i="2"/>
  <c r="D185" i="2" s="1"/>
  <c r="AJ626" i="19"/>
  <c r="AE626" i="19" s="1"/>
  <c r="AF626" i="19" s="1"/>
  <c r="AJ420" i="14"/>
  <c r="AE420" i="14" s="1"/>
  <c r="AF420" i="14" s="1"/>
  <c r="F201" i="14"/>
  <c r="AJ414" i="12"/>
  <c r="AE414" i="12" s="1"/>
  <c r="AF414" i="12" s="1"/>
  <c r="AJ283" i="20"/>
  <c r="AE283" i="20" s="1"/>
  <c r="AF283" i="20" s="1"/>
  <c r="F178" i="20"/>
  <c r="AI294" i="2"/>
  <c r="AE294" i="2" s="1"/>
  <c r="AF294" i="2" s="1"/>
  <c r="F184" i="2"/>
  <c r="AJ298" i="21"/>
  <c r="AE298" i="21" s="1"/>
  <c r="AF298" i="21" s="1"/>
  <c r="AJ415" i="22"/>
  <c r="AE415" i="22" s="1"/>
  <c r="AF415" i="22" s="1"/>
  <c r="AJ403" i="21"/>
  <c r="AE403" i="21" s="1"/>
  <c r="AF403" i="21" s="1"/>
  <c r="AJ309" i="12"/>
  <c r="AE309" i="12" s="1"/>
  <c r="AF309" i="12" s="1"/>
  <c r="AK310" i="12"/>
  <c r="AC309" i="12"/>
  <c r="AD309" i="12"/>
  <c r="AI522" i="19"/>
  <c r="AK733" i="22"/>
  <c r="AD732" i="22"/>
  <c r="AC732" i="22"/>
  <c r="AK299" i="21"/>
  <c r="AC298" i="21"/>
  <c r="D184" i="21" s="1"/>
  <c r="AD298" i="21"/>
  <c r="E184" i="21" s="1"/>
  <c r="AC283" i="20"/>
  <c r="D179" i="20" s="1"/>
  <c r="AK284" i="20"/>
  <c r="AD283" i="20"/>
  <c r="E179" i="20" s="1"/>
  <c r="F201" i="19"/>
  <c r="AK311" i="22"/>
  <c r="AF311" i="22" s="1"/>
  <c r="AC310" i="22"/>
  <c r="D201" i="22" s="1"/>
  <c r="AD310" i="22"/>
  <c r="AJ311" i="19"/>
  <c r="AE311" i="19" s="1"/>
  <c r="AF311" i="19" s="1"/>
  <c r="AJ625" i="22"/>
  <c r="AE625" i="22" s="1"/>
  <c r="AF625" i="22" s="1"/>
  <c r="AC419" i="22"/>
  <c r="AD419" i="22"/>
  <c r="AK420" i="22"/>
  <c r="AD312" i="14"/>
  <c r="AK313" i="14"/>
  <c r="AC312" i="14"/>
  <c r="AC414" i="12"/>
  <c r="AK415" i="12"/>
  <c r="AD414" i="12"/>
  <c r="AC522" i="19"/>
  <c r="AD522" i="19"/>
  <c r="AK523" i="19"/>
  <c r="AK313" i="19"/>
  <c r="AD312" i="19"/>
  <c r="AC312" i="19"/>
  <c r="F199" i="22"/>
  <c r="F186" i="12"/>
  <c r="E187" i="12"/>
  <c r="AL315" i="22"/>
  <c r="AJ312" i="22"/>
  <c r="AE312" i="22" s="1"/>
  <c r="AI285" i="20"/>
  <c r="AI425" i="14"/>
  <c r="AI416" i="12"/>
  <c r="AI417" i="22"/>
  <c r="AI731" i="22"/>
  <c r="AI311" i="12"/>
  <c r="AI300" i="21"/>
  <c r="AI408" i="21"/>
  <c r="AA312" i="12" l="1"/>
  <c r="AB311" i="12"/>
  <c r="AJ296" i="2"/>
  <c r="AD407" i="21"/>
  <c r="AE731" i="22"/>
  <c r="AF731" i="22" s="1"/>
  <c r="AJ732" i="22"/>
  <c r="AE521" i="19"/>
  <c r="AF521" i="19" s="1"/>
  <c r="AJ522" i="19"/>
  <c r="AE416" i="19"/>
  <c r="AF416" i="19" s="1"/>
  <c r="AJ417" i="19"/>
  <c r="AE311" i="14"/>
  <c r="AF311" i="14" s="1"/>
  <c r="AJ312" i="14"/>
  <c r="F187" i="12"/>
  <c r="C190" i="12"/>
  <c r="B191" i="12"/>
  <c r="AA417" i="12"/>
  <c r="AB416" i="12"/>
  <c r="AB628" i="22"/>
  <c r="AA629" i="22"/>
  <c r="AB523" i="22"/>
  <c r="AC523" i="22" s="1"/>
  <c r="AA524" i="22"/>
  <c r="AA422" i="22"/>
  <c r="AB422" i="22" s="1"/>
  <c r="AB421" i="22"/>
  <c r="E201" i="22"/>
  <c r="AK627" i="22"/>
  <c r="AD626" i="22"/>
  <c r="AC626" i="22"/>
  <c r="B204" i="22"/>
  <c r="C203" i="22"/>
  <c r="B184" i="20"/>
  <c r="C183" i="20"/>
  <c r="AC416" i="19"/>
  <c r="D203" i="19" s="1"/>
  <c r="AD416" i="19"/>
  <c r="E203" i="19" s="1"/>
  <c r="AA418" i="19"/>
  <c r="AB417" i="19"/>
  <c r="AE732" i="19"/>
  <c r="AA314" i="19"/>
  <c r="AB313" i="19"/>
  <c r="AC313" i="19" s="1"/>
  <c r="AD627" i="19"/>
  <c r="AC627" i="19"/>
  <c r="AB733" i="19"/>
  <c r="AC733" i="19"/>
  <c r="AA629" i="19"/>
  <c r="AB628" i="19"/>
  <c r="AD734" i="19"/>
  <c r="AA735" i="19"/>
  <c r="AB524" i="19"/>
  <c r="AA525" i="19"/>
  <c r="F202" i="19"/>
  <c r="AK630" i="19"/>
  <c r="B188" i="21"/>
  <c r="C187" i="21"/>
  <c r="AB303" i="21"/>
  <c r="AA304" i="21"/>
  <c r="AB736" i="22"/>
  <c r="AA737" i="22"/>
  <c r="AB737" i="22" s="1"/>
  <c r="AB313" i="22"/>
  <c r="AA314" i="22"/>
  <c r="AA409" i="21"/>
  <c r="AB408" i="21"/>
  <c r="AD408" i="21" s="1"/>
  <c r="AA288" i="20"/>
  <c r="AB287" i="20"/>
  <c r="B207" i="19"/>
  <c r="C206" i="19"/>
  <c r="AA423" i="14"/>
  <c r="AB422" i="14"/>
  <c r="AC421" i="14"/>
  <c r="D203" i="14" s="1"/>
  <c r="AD421" i="14"/>
  <c r="E203" i="14" s="1"/>
  <c r="B204" i="14"/>
  <c r="C203" i="14"/>
  <c r="AB528" i="14"/>
  <c r="AC528" i="14" s="1"/>
  <c r="AA529" i="14"/>
  <c r="AB314" i="14"/>
  <c r="AA315" i="14"/>
  <c r="AA298" i="2"/>
  <c r="AB297" i="2"/>
  <c r="C190" i="2"/>
  <c r="B191" i="2"/>
  <c r="AD313" i="14"/>
  <c r="AK314" i="14"/>
  <c r="AC313" i="14"/>
  <c r="AJ626" i="22"/>
  <c r="AE626" i="22" s="1"/>
  <c r="AF626" i="22" s="1"/>
  <c r="AJ312" i="19"/>
  <c r="AE312" i="19" s="1"/>
  <c r="AF312" i="19" s="1"/>
  <c r="AK312" i="22"/>
  <c r="AF312" i="22" s="1"/>
  <c r="AD311" i="22"/>
  <c r="AC311" i="22"/>
  <c r="D202" i="22" s="1"/>
  <c r="AK734" i="22"/>
  <c r="AD733" i="22"/>
  <c r="AC733" i="22"/>
  <c r="AK409" i="21"/>
  <c r="AK425" i="14"/>
  <c r="AK421" i="19"/>
  <c r="D188" i="12"/>
  <c r="F200" i="22"/>
  <c r="F183" i="21"/>
  <c r="AK314" i="19"/>
  <c r="AD313" i="19"/>
  <c r="AK524" i="19"/>
  <c r="AC523" i="19"/>
  <c r="AD523" i="19"/>
  <c r="AK416" i="12"/>
  <c r="AD415" i="12"/>
  <c r="AC415" i="12"/>
  <c r="AC420" i="22"/>
  <c r="AD420" i="22"/>
  <c r="AK421" i="22"/>
  <c r="AC284" i="20"/>
  <c r="D180" i="20" s="1"/>
  <c r="AD284" i="20"/>
  <c r="E180" i="20" s="1"/>
  <c r="AK285" i="20"/>
  <c r="AD299" i="21"/>
  <c r="E185" i="21" s="1"/>
  <c r="AK300" i="21"/>
  <c r="AC299" i="21"/>
  <c r="D185" i="21" s="1"/>
  <c r="AI523" i="19"/>
  <c r="AC310" i="12"/>
  <c r="AD310" i="12"/>
  <c r="AK311" i="12"/>
  <c r="AJ310" i="12"/>
  <c r="AE310" i="12" s="1"/>
  <c r="AF310" i="12" s="1"/>
  <c r="AJ404" i="21"/>
  <c r="AE404" i="21" s="1"/>
  <c r="AF404" i="21" s="1"/>
  <c r="AJ416" i="22"/>
  <c r="AE416" i="22" s="1"/>
  <c r="AF416" i="22" s="1"/>
  <c r="AJ299" i="21"/>
  <c r="AE299" i="21" s="1"/>
  <c r="AF299" i="21" s="1"/>
  <c r="AI295" i="2"/>
  <c r="AE295" i="2" s="1"/>
  <c r="AF295" i="2" s="1"/>
  <c r="F185" i="2"/>
  <c r="AJ284" i="20"/>
  <c r="AE284" i="20" s="1"/>
  <c r="AF284" i="20" s="1"/>
  <c r="F179" i="20"/>
  <c r="AJ415" i="12"/>
  <c r="AE415" i="12" s="1"/>
  <c r="AF415" i="12" s="1"/>
  <c r="AJ421" i="14"/>
  <c r="AE421" i="14" s="1"/>
  <c r="AF421" i="14" s="1"/>
  <c r="F202" i="14"/>
  <c r="AJ627" i="19"/>
  <c r="AE627" i="19" s="1"/>
  <c r="AF627" i="19" s="1"/>
  <c r="AK296" i="2"/>
  <c r="AD295" i="2"/>
  <c r="E186" i="2" s="1"/>
  <c r="AC295" i="2"/>
  <c r="D186" i="2" s="1"/>
  <c r="AI315" i="14"/>
  <c r="E188" i="12"/>
  <c r="AJ313" i="22"/>
  <c r="AI409" i="21"/>
  <c r="AI301" i="21"/>
  <c r="AI312" i="12"/>
  <c r="AI732" i="22"/>
  <c r="AI418" i="22"/>
  <c r="AI417" i="12"/>
  <c r="AI426" i="14"/>
  <c r="AI286" i="20"/>
  <c r="AL316" i="22"/>
  <c r="AE313" i="22" l="1"/>
  <c r="AJ297" i="2"/>
  <c r="AA313" i="12"/>
  <c r="AB312" i="12"/>
  <c r="AE732" i="22"/>
  <c r="AF732" i="22" s="1"/>
  <c r="AJ733" i="22"/>
  <c r="AE417" i="19"/>
  <c r="AF417" i="19" s="1"/>
  <c r="AJ418" i="19"/>
  <c r="AE522" i="19"/>
  <c r="AF522" i="19" s="1"/>
  <c r="AJ523" i="19"/>
  <c r="AE312" i="14"/>
  <c r="AF312" i="14" s="1"/>
  <c r="F203" i="14" s="1"/>
  <c r="AJ313" i="14"/>
  <c r="E189" i="12"/>
  <c r="B192" i="12"/>
  <c r="C191" i="12"/>
  <c r="F184" i="21"/>
  <c r="D189" i="12"/>
  <c r="AB417" i="12"/>
  <c r="AA418" i="12"/>
  <c r="AB629" i="22"/>
  <c r="AA630" i="22"/>
  <c r="AB524" i="22"/>
  <c r="AC524" i="22" s="1"/>
  <c r="AA525" i="22"/>
  <c r="E202" i="22"/>
  <c r="AC627" i="22"/>
  <c r="AD627" i="22"/>
  <c r="AK628" i="22"/>
  <c r="B205" i="22"/>
  <c r="C204" i="22"/>
  <c r="C184" i="20"/>
  <c r="B185" i="20"/>
  <c r="AC417" i="19"/>
  <c r="D204" i="19" s="1"/>
  <c r="AD417" i="19"/>
  <c r="E204" i="19" s="1"/>
  <c r="AA419" i="19"/>
  <c r="AB418" i="19"/>
  <c r="AA315" i="19"/>
  <c r="AB314" i="19"/>
  <c r="AD314" i="19" s="1"/>
  <c r="AB734" i="19"/>
  <c r="AC734" i="19"/>
  <c r="AB629" i="19"/>
  <c r="AA630" i="19"/>
  <c r="AE733" i="19"/>
  <c r="AA526" i="19"/>
  <c r="AB525" i="19"/>
  <c r="AA736" i="19"/>
  <c r="AD735" i="19"/>
  <c r="AC628" i="19"/>
  <c r="AD628" i="19"/>
  <c r="AK631" i="19"/>
  <c r="C188" i="21"/>
  <c r="B189" i="21"/>
  <c r="AB304" i="21"/>
  <c r="AA305" i="21"/>
  <c r="AB305" i="21" s="1"/>
  <c r="AB314" i="22"/>
  <c r="AA315" i="22"/>
  <c r="F201" i="22"/>
  <c r="AA410" i="21"/>
  <c r="AB410" i="21" s="1"/>
  <c r="AB409" i="21"/>
  <c r="AD409" i="21" s="1"/>
  <c r="AC408" i="21"/>
  <c r="AB288" i="20"/>
  <c r="AA289" i="20"/>
  <c r="B208" i="19"/>
  <c r="C207" i="19"/>
  <c r="AA424" i="14"/>
  <c r="AB423" i="14"/>
  <c r="AD422" i="14"/>
  <c r="E204" i="14" s="1"/>
  <c r="AC422" i="14"/>
  <c r="D204" i="14" s="1"/>
  <c r="C204" i="14"/>
  <c r="B205" i="14"/>
  <c r="AA316" i="14"/>
  <c r="AB315" i="14"/>
  <c r="AB529" i="14"/>
  <c r="AC529" i="14" s="1"/>
  <c r="AA530" i="14"/>
  <c r="AB298" i="2"/>
  <c r="AA299" i="2"/>
  <c r="C191" i="2"/>
  <c r="B192" i="2"/>
  <c r="C192" i="2" s="1"/>
  <c r="AC311" i="12"/>
  <c r="AK312" i="12"/>
  <c r="AD311" i="12"/>
  <c r="AI524" i="19"/>
  <c r="AD300" i="21"/>
  <c r="E186" i="21" s="1"/>
  <c r="AK301" i="21"/>
  <c r="AC300" i="21"/>
  <c r="D186" i="21" s="1"/>
  <c r="AD285" i="20"/>
  <c r="E181" i="20" s="1"/>
  <c r="AK286" i="20"/>
  <c r="AC285" i="20"/>
  <c r="D181" i="20" s="1"/>
  <c r="AD416" i="12"/>
  <c r="AC416" i="12"/>
  <c r="AK417" i="12"/>
  <c r="AC524" i="19"/>
  <c r="AK525" i="19"/>
  <c r="AD524" i="19"/>
  <c r="AK426" i="14"/>
  <c r="AK410" i="21"/>
  <c r="AK735" i="22"/>
  <c r="AD734" i="22"/>
  <c r="AC734" i="22"/>
  <c r="AK313" i="22"/>
  <c r="AD312" i="22"/>
  <c r="AC312" i="22"/>
  <c r="D203" i="22" s="1"/>
  <c r="AJ627" i="22"/>
  <c r="AE627" i="22" s="1"/>
  <c r="AF627" i="22" s="1"/>
  <c r="F188" i="12"/>
  <c r="F203" i="19"/>
  <c r="AI316" i="14"/>
  <c r="AK297" i="2"/>
  <c r="AC296" i="2"/>
  <c r="D187" i="2" s="1"/>
  <c r="AD296" i="2"/>
  <c r="E187" i="2" s="1"/>
  <c r="AJ628" i="19"/>
  <c r="AE628" i="19" s="1"/>
  <c r="AF628" i="19" s="1"/>
  <c r="AJ422" i="14"/>
  <c r="AE422" i="14" s="1"/>
  <c r="AF422" i="14" s="1"/>
  <c r="AJ416" i="12"/>
  <c r="AE416" i="12" s="1"/>
  <c r="AF416" i="12" s="1"/>
  <c r="AJ285" i="20"/>
  <c r="AE285" i="20" s="1"/>
  <c r="AF285" i="20" s="1"/>
  <c r="F180" i="20"/>
  <c r="AI296" i="2"/>
  <c r="AE296" i="2" s="1"/>
  <c r="AF296" i="2" s="1"/>
  <c r="F186" i="2"/>
  <c r="AJ300" i="21"/>
  <c r="AE300" i="21" s="1"/>
  <c r="AF300" i="21" s="1"/>
  <c r="AJ417" i="22"/>
  <c r="AE417" i="22" s="1"/>
  <c r="AF417" i="22" s="1"/>
  <c r="AJ405" i="21"/>
  <c r="AE405" i="21" s="1"/>
  <c r="AF405" i="21" s="1"/>
  <c r="AJ311" i="12"/>
  <c r="AE311" i="12" s="1"/>
  <c r="AF311" i="12" s="1"/>
  <c r="AC421" i="22"/>
  <c r="AD421" i="22"/>
  <c r="AK422" i="22"/>
  <c r="AK315" i="19"/>
  <c r="AC314" i="19"/>
  <c r="AK422" i="19"/>
  <c r="AJ313" i="19"/>
  <c r="AE313" i="19" s="1"/>
  <c r="AF313" i="19" s="1"/>
  <c r="AD314" i="14"/>
  <c r="AK315" i="14"/>
  <c r="AC314" i="14"/>
  <c r="AL317" i="22"/>
  <c r="AI287" i="20"/>
  <c r="AI418" i="12"/>
  <c r="AI419" i="22"/>
  <c r="AI733" i="22"/>
  <c r="AI313" i="12"/>
  <c r="AI302" i="21"/>
  <c r="AI410" i="21"/>
  <c r="AJ314" i="22"/>
  <c r="AE314" i="22" s="1"/>
  <c r="AA314" i="12" l="1"/>
  <c r="AB313" i="12"/>
  <c r="AJ298" i="2"/>
  <c r="AC409" i="21"/>
  <c r="AF313" i="22"/>
  <c r="AE733" i="22"/>
  <c r="AF733" i="22" s="1"/>
  <c r="AJ734" i="22"/>
  <c r="AE418" i="19"/>
  <c r="AF418" i="19" s="1"/>
  <c r="AJ419" i="19"/>
  <c r="AE523" i="19"/>
  <c r="AF523" i="19" s="1"/>
  <c r="AJ524" i="19"/>
  <c r="AE313" i="14"/>
  <c r="AF313" i="14" s="1"/>
  <c r="AJ314" i="14"/>
  <c r="F202" i="22"/>
  <c r="B193" i="12"/>
  <c r="C192" i="12"/>
  <c r="AB418" i="12"/>
  <c r="AA419" i="12"/>
  <c r="AB630" i="22"/>
  <c r="AA631" i="22"/>
  <c r="AA526" i="22"/>
  <c r="AB525" i="22"/>
  <c r="AC525" i="22" s="1"/>
  <c r="E203" i="22"/>
  <c r="AC628" i="22"/>
  <c r="AD628" i="22"/>
  <c r="AK629" i="22"/>
  <c r="B206" i="22"/>
  <c r="C205" i="22"/>
  <c r="B186" i="20"/>
  <c r="C186" i="20" s="1"/>
  <c r="C185" i="20"/>
  <c r="AD418" i="19"/>
  <c r="E205" i="19" s="1"/>
  <c r="AC418" i="19"/>
  <c r="D205" i="19" s="1"/>
  <c r="AB419" i="19"/>
  <c r="AA420" i="19"/>
  <c r="F204" i="19"/>
  <c r="AA316" i="19"/>
  <c r="AB315" i="19"/>
  <c r="AC735" i="19"/>
  <c r="AB735" i="19"/>
  <c r="AD629" i="19"/>
  <c r="AC629" i="19"/>
  <c r="AE734" i="19"/>
  <c r="AD736" i="19"/>
  <c r="AA737" i="19"/>
  <c r="AD737" i="19" s="1"/>
  <c r="AB526" i="19"/>
  <c r="AA527" i="19"/>
  <c r="AB527" i="19" s="1"/>
  <c r="AA631" i="19"/>
  <c r="AB630" i="19"/>
  <c r="AK632" i="19"/>
  <c r="C189" i="21"/>
  <c r="B190" i="21"/>
  <c r="AB315" i="22"/>
  <c r="AA316" i="22"/>
  <c r="AA290" i="20"/>
  <c r="AB290" i="20" s="1"/>
  <c r="AB289" i="20"/>
  <c r="B209" i="19"/>
  <c r="C209" i="19" s="1"/>
  <c r="C208" i="19"/>
  <c r="AB424" i="14"/>
  <c r="AA425" i="14"/>
  <c r="AC423" i="14"/>
  <c r="D205" i="14" s="1"/>
  <c r="AD423" i="14"/>
  <c r="E205" i="14" s="1"/>
  <c r="B206" i="14"/>
  <c r="C205" i="14"/>
  <c r="AA317" i="14"/>
  <c r="AB317" i="14" s="1"/>
  <c r="AB316" i="14"/>
  <c r="AB530" i="14"/>
  <c r="AC530" i="14" s="1"/>
  <c r="AA531" i="14"/>
  <c r="F189" i="12"/>
  <c r="AA300" i="2"/>
  <c r="AB299" i="2"/>
  <c r="AD315" i="14"/>
  <c r="AK316" i="14"/>
  <c r="AC315" i="14"/>
  <c r="AJ314" i="19"/>
  <c r="AE314" i="19" s="1"/>
  <c r="AF314" i="19" s="1"/>
  <c r="AD422" i="22"/>
  <c r="AC422" i="22"/>
  <c r="AJ312" i="12"/>
  <c r="AE312" i="12" s="1"/>
  <c r="AF312" i="12" s="1"/>
  <c r="AJ406" i="21"/>
  <c r="AE406" i="21" s="1"/>
  <c r="AF406" i="21" s="1"/>
  <c r="AJ418" i="22"/>
  <c r="AE418" i="22" s="1"/>
  <c r="AF418" i="22" s="1"/>
  <c r="AJ301" i="21"/>
  <c r="AE301" i="21" s="1"/>
  <c r="AF301" i="21" s="1"/>
  <c r="F186" i="21"/>
  <c r="AI297" i="2"/>
  <c r="AE297" i="2" s="1"/>
  <c r="AF297" i="2" s="1"/>
  <c r="F187" i="2"/>
  <c r="AJ286" i="20"/>
  <c r="AE286" i="20" s="1"/>
  <c r="AF286" i="20" s="1"/>
  <c r="F181" i="20"/>
  <c r="AJ417" i="12"/>
  <c r="AE417" i="12" s="1"/>
  <c r="AF417" i="12" s="1"/>
  <c r="AJ423" i="14"/>
  <c r="AE423" i="14" s="1"/>
  <c r="AF423" i="14" s="1"/>
  <c r="F204" i="14"/>
  <c r="AJ629" i="19"/>
  <c r="AE629" i="19" s="1"/>
  <c r="AF629" i="19" s="1"/>
  <c r="AK298" i="2"/>
  <c r="AD297" i="2"/>
  <c r="E188" i="2" s="1"/>
  <c r="AC297" i="2"/>
  <c r="D188" i="2" s="1"/>
  <c r="AI317" i="14"/>
  <c r="AJ628" i="22"/>
  <c r="AE628" i="22" s="1"/>
  <c r="AF628" i="22" s="1"/>
  <c r="AD735" i="22"/>
  <c r="AK736" i="22"/>
  <c r="AC735" i="22"/>
  <c r="AC301" i="21"/>
  <c r="D187" i="21" s="1"/>
  <c r="AK302" i="21"/>
  <c r="AD301" i="21"/>
  <c r="E187" i="21" s="1"/>
  <c r="E190" i="12"/>
  <c r="D190" i="12"/>
  <c r="AK316" i="19"/>
  <c r="AD315" i="19"/>
  <c r="AC315" i="19"/>
  <c r="AK314" i="22"/>
  <c r="AF314" i="22" s="1"/>
  <c r="AC313" i="22"/>
  <c r="D204" i="22" s="1"/>
  <c r="AD313" i="22"/>
  <c r="E204" i="22" s="1"/>
  <c r="AC410" i="21"/>
  <c r="AD410" i="21"/>
  <c r="AD525" i="19"/>
  <c r="AC525" i="19"/>
  <c r="AK526" i="19"/>
  <c r="AD417" i="12"/>
  <c r="AK418" i="12"/>
  <c r="AC417" i="12"/>
  <c r="AK287" i="20"/>
  <c r="AD286" i="20"/>
  <c r="E182" i="20" s="1"/>
  <c r="AC286" i="20"/>
  <c r="D182" i="20" s="1"/>
  <c r="AI525" i="19"/>
  <c r="AD312" i="12"/>
  <c r="AC312" i="12"/>
  <c r="AK313" i="12"/>
  <c r="F185" i="21"/>
  <c r="AJ315" i="22"/>
  <c r="AE315" i="22" s="1"/>
  <c r="AI303" i="21"/>
  <c r="AI314" i="12"/>
  <c r="AI734" i="22"/>
  <c r="AI420" i="22"/>
  <c r="AI419" i="12"/>
  <c r="AI288" i="20"/>
  <c r="E191" i="12" l="1"/>
  <c r="AJ299" i="2"/>
  <c r="AA315" i="12"/>
  <c r="AB314" i="12"/>
  <c r="AE734" i="22"/>
  <c r="AF734" i="22" s="1"/>
  <c r="AJ735" i="22"/>
  <c r="AE524" i="19"/>
  <c r="AF524" i="19" s="1"/>
  <c r="AJ525" i="19"/>
  <c r="AE419" i="19"/>
  <c r="AF419" i="19" s="1"/>
  <c r="AJ420" i="19"/>
  <c r="AE314" i="14"/>
  <c r="AF314" i="14" s="1"/>
  <c r="AJ315" i="14"/>
  <c r="B194" i="12"/>
  <c r="C193" i="12"/>
  <c r="AA420" i="12"/>
  <c r="AB419" i="12"/>
  <c r="AB631" i="22"/>
  <c r="AA632" i="22"/>
  <c r="AB632" i="22" s="1"/>
  <c r="AB526" i="22"/>
  <c r="AC526" i="22" s="1"/>
  <c r="AA527" i="22"/>
  <c r="AB527" i="22" s="1"/>
  <c r="AC527" i="22" s="1"/>
  <c r="AC629" i="22"/>
  <c r="AD629" i="22"/>
  <c r="AK630" i="22"/>
  <c r="B207" i="22"/>
  <c r="C206" i="22"/>
  <c r="AB420" i="19"/>
  <c r="AA421" i="19"/>
  <c r="AC419" i="19"/>
  <c r="D206" i="19" s="1"/>
  <c r="AD419" i="19"/>
  <c r="E206" i="19" s="1"/>
  <c r="AB316" i="19"/>
  <c r="AC316" i="19" s="1"/>
  <c r="AA317" i="19"/>
  <c r="AB317" i="19" s="1"/>
  <c r="AE735" i="19"/>
  <c r="AD630" i="19"/>
  <c r="AC630" i="19"/>
  <c r="AC737" i="19"/>
  <c r="AB737" i="19"/>
  <c r="AB631" i="19"/>
  <c r="AA632" i="19"/>
  <c r="AB632" i="19" s="1"/>
  <c r="AD632" i="19" s="1"/>
  <c r="AC736" i="19"/>
  <c r="AB736" i="19"/>
  <c r="B191" i="21"/>
  <c r="C191" i="21" s="1"/>
  <c r="C190" i="21"/>
  <c r="AA317" i="22"/>
  <c r="AB317" i="22" s="1"/>
  <c r="AB316" i="22"/>
  <c r="F203" i="22"/>
  <c r="AD424" i="14"/>
  <c r="E206" i="14" s="1"/>
  <c r="AC424" i="14"/>
  <c r="D206" i="14" s="1"/>
  <c r="AB425" i="14"/>
  <c r="AA426" i="14"/>
  <c r="AB426" i="14" s="1"/>
  <c r="B207" i="14"/>
  <c r="C206" i="14"/>
  <c r="AA532" i="14"/>
  <c r="AB532" i="14" s="1"/>
  <c r="AC532" i="14" s="1"/>
  <c r="AB531" i="14"/>
  <c r="AC531" i="14" s="1"/>
  <c r="D191" i="12"/>
  <c r="AA301" i="2"/>
  <c r="AB301" i="2" s="1"/>
  <c r="AB300" i="2"/>
  <c r="AD287" i="20"/>
  <c r="E183" i="20" s="1"/>
  <c r="AK288" i="20"/>
  <c r="AC287" i="20"/>
  <c r="D183" i="20" s="1"/>
  <c r="AD418" i="12"/>
  <c r="AK419" i="12"/>
  <c r="AC418" i="12"/>
  <c r="AK527" i="19"/>
  <c r="AC526" i="19"/>
  <c r="AD526" i="19"/>
  <c r="AK315" i="22"/>
  <c r="AF315" i="22" s="1"/>
  <c r="AC314" i="22"/>
  <c r="AD314" i="22"/>
  <c r="AK737" i="22"/>
  <c r="AD736" i="22"/>
  <c r="AC736" i="22"/>
  <c r="F190" i="12"/>
  <c r="F205" i="19"/>
  <c r="AD313" i="12"/>
  <c r="AK314" i="12"/>
  <c r="AC313" i="12"/>
  <c r="AI526" i="19"/>
  <c r="AK317" i="19"/>
  <c r="AC302" i="21"/>
  <c r="D188" i="21" s="1"/>
  <c r="AD302" i="21"/>
  <c r="E188" i="21" s="1"/>
  <c r="AK303" i="21"/>
  <c r="AJ629" i="22"/>
  <c r="AE629" i="22" s="1"/>
  <c r="AF629" i="22" s="1"/>
  <c r="AK299" i="2"/>
  <c r="AD298" i="2"/>
  <c r="E189" i="2" s="1"/>
  <c r="AC298" i="2"/>
  <c r="D189" i="2" s="1"/>
  <c r="AJ630" i="19"/>
  <c r="AE630" i="19" s="1"/>
  <c r="AF630" i="19" s="1"/>
  <c r="AJ424" i="14"/>
  <c r="AE424" i="14" s="1"/>
  <c r="AF424" i="14" s="1"/>
  <c r="F205" i="14"/>
  <c r="AJ418" i="12"/>
  <c r="AE418" i="12" s="1"/>
  <c r="AF418" i="12" s="1"/>
  <c r="AJ287" i="20"/>
  <c r="AE287" i="20" s="1"/>
  <c r="AF287" i="20" s="1"/>
  <c r="F182" i="20"/>
  <c r="AI298" i="2"/>
  <c r="AE298" i="2" s="1"/>
  <c r="AF298" i="2" s="1"/>
  <c r="F188" i="2"/>
  <c r="AJ302" i="21"/>
  <c r="AE302" i="21" s="1"/>
  <c r="AF302" i="21" s="1"/>
  <c r="AJ419" i="22"/>
  <c r="AE419" i="22" s="1"/>
  <c r="AF419" i="22" s="1"/>
  <c r="AJ407" i="21"/>
  <c r="AE407" i="21" s="1"/>
  <c r="AF407" i="21" s="1"/>
  <c r="AJ313" i="12"/>
  <c r="AE313" i="12" s="1"/>
  <c r="AF313" i="12" s="1"/>
  <c r="AJ315" i="19"/>
  <c r="AE315" i="19" s="1"/>
  <c r="AF315" i="19" s="1"/>
  <c r="AK317" i="14"/>
  <c r="AC316" i="14"/>
  <c r="AD316" i="14"/>
  <c r="AI289" i="20"/>
  <c r="AI420" i="12"/>
  <c r="AI421" i="22"/>
  <c r="AJ316" i="22"/>
  <c r="AI735" i="22"/>
  <c r="AI315" i="12"/>
  <c r="AI304" i="21"/>
  <c r="AB315" i="12" l="1"/>
  <c r="AA316" i="12"/>
  <c r="AB316" i="12" s="1"/>
  <c r="AJ300" i="2"/>
  <c r="AE316" i="22"/>
  <c r="AE735" i="22"/>
  <c r="AF735" i="22" s="1"/>
  <c r="AJ736" i="22"/>
  <c r="AE420" i="19"/>
  <c r="AF420" i="19" s="1"/>
  <c r="AJ421" i="19"/>
  <c r="AE525" i="19"/>
  <c r="AF525" i="19" s="1"/>
  <c r="AJ526" i="19"/>
  <c r="AE315" i="14"/>
  <c r="AF315" i="14" s="1"/>
  <c r="AJ316" i="14"/>
  <c r="AD316" i="19"/>
  <c r="D192" i="12"/>
  <c r="E192" i="12"/>
  <c r="C194" i="12"/>
  <c r="B195" i="12"/>
  <c r="C195" i="12" s="1"/>
  <c r="E205" i="22"/>
  <c r="AB420" i="12"/>
  <c r="AA421" i="12"/>
  <c r="AB421" i="12" s="1"/>
  <c r="D205" i="22"/>
  <c r="AC630" i="22"/>
  <c r="AK631" i="22"/>
  <c r="AD630" i="22"/>
  <c r="C207" i="22"/>
  <c r="B208" i="22"/>
  <c r="C208" i="22" s="1"/>
  <c r="AC632" i="19"/>
  <c r="AC420" i="19"/>
  <c r="D207" i="19" s="1"/>
  <c r="AD420" i="19"/>
  <c r="E207" i="19" s="1"/>
  <c r="AA422" i="19"/>
  <c r="AB422" i="19" s="1"/>
  <c r="AB421" i="19"/>
  <c r="AC631" i="19"/>
  <c r="AD631" i="19"/>
  <c r="AE736" i="19"/>
  <c r="AE737" i="19"/>
  <c r="F206" i="19"/>
  <c r="F204" i="22"/>
  <c r="AC425" i="14"/>
  <c r="AD425" i="14"/>
  <c r="E207" i="14" s="1"/>
  <c r="D207" i="14"/>
  <c r="AD426" i="14"/>
  <c r="AC426" i="14"/>
  <c r="C207" i="14"/>
  <c r="B208" i="14"/>
  <c r="C208" i="14" s="1"/>
  <c r="F191" i="12"/>
  <c r="AC317" i="14"/>
  <c r="AD317" i="14"/>
  <c r="AJ316" i="19"/>
  <c r="AE316" i="19" s="1"/>
  <c r="AF316" i="19" s="1"/>
  <c r="AJ314" i="12"/>
  <c r="AE314" i="12" s="1"/>
  <c r="AF314" i="12" s="1"/>
  <c r="AJ408" i="21"/>
  <c r="AE408" i="21" s="1"/>
  <c r="AF408" i="21" s="1"/>
  <c r="AJ420" i="22"/>
  <c r="AE420" i="22" s="1"/>
  <c r="AF420" i="22" s="1"/>
  <c r="AJ303" i="21"/>
  <c r="AE303" i="21" s="1"/>
  <c r="AF303" i="21" s="1"/>
  <c r="AI299" i="2"/>
  <c r="AE299" i="2" s="1"/>
  <c r="AF299" i="2" s="1"/>
  <c r="F189" i="2"/>
  <c r="AJ288" i="20"/>
  <c r="AE288" i="20" s="1"/>
  <c r="AF288" i="20" s="1"/>
  <c r="F183" i="20"/>
  <c r="AJ419" i="12"/>
  <c r="AE419" i="12" s="1"/>
  <c r="AF419" i="12" s="1"/>
  <c r="AJ425" i="14"/>
  <c r="AE425" i="14" s="1"/>
  <c r="AF425" i="14" s="1"/>
  <c r="F206" i="14"/>
  <c r="AJ631" i="19"/>
  <c r="AE631" i="19" s="1"/>
  <c r="AF631" i="19" s="1"/>
  <c r="AK300" i="2"/>
  <c r="AC299" i="2"/>
  <c r="D190" i="2" s="1"/>
  <c r="AD299" i="2"/>
  <c r="E190" i="2" s="1"/>
  <c r="AJ630" i="22"/>
  <c r="AE630" i="22" s="1"/>
  <c r="AF630" i="22" s="1"/>
  <c r="AD317" i="19"/>
  <c r="AC317" i="19"/>
  <c r="AI527" i="19"/>
  <c r="AD314" i="12"/>
  <c r="AC314" i="12"/>
  <c r="AK315" i="12"/>
  <c r="AC737" i="22"/>
  <c r="AD737" i="22"/>
  <c r="AC288" i="20"/>
  <c r="D184" i="20" s="1"/>
  <c r="AD288" i="20"/>
  <c r="E184" i="20" s="1"/>
  <c r="AK289" i="20"/>
  <c r="AD303" i="21"/>
  <c r="E189" i="21" s="1"/>
  <c r="AC303" i="21"/>
  <c r="D189" i="21" s="1"/>
  <c r="AK304" i="21"/>
  <c r="AK316" i="22"/>
  <c r="AC315" i="22"/>
  <c r="D206" i="22" s="1"/>
  <c r="AD315" i="22"/>
  <c r="AC527" i="19"/>
  <c r="AD527" i="19"/>
  <c r="AK420" i="12"/>
  <c r="AC419" i="12"/>
  <c r="AD419" i="12"/>
  <c r="F187" i="21"/>
  <c r="AI305" i="21"/>
  <c r="AI316" i="12"/>
  <c r="AI736" i="22"/>
  <c r="AJ317" i="22"/>
  <c r="AE317" i="22" s="1"/>
  <c r="AI422" i="22"/>
  <c r="AI421" i="12"/>
  <c r="AI290" i="20"/>
  <c r="AF316" i="22" l="1"/>
  <c r="AJ301" i="2"/>
  <c r="AE736" i="22"/>
  <c r="AF736" i="22" s="1"/>
  <c r="AJ737" i="22"/>
  <c r="AE421" i="19"/>
  <c r="AF421" i="19" s="1"/>
  <c r="AJ422" i="19"/>
  <c r="AE422" i="19" s="1"/>
  <c r="AF422" i="19" s="1"/>
  <c r="AE526" i="19"/>
  <c r="AF526" i="19" s="1"/>
  <c r="AJ527" i="19"/>
  <c r="AE527" i="19" s="1"/>
  <c r="AF527" i="19" s="1"/>
  <c r="AE316" i="14"/>
  <c r="AF316" i="14" s="1"/>
  <c r="F207" i="14" s="1"/>
  <c r="AJ317" i="14"/>
  <c r="AE317" i="14" s="1"/>
  <c r="AF317" i="14" s="1"/>
  <c r="E208" i="14"/>
  <c r="E206" i="22"/>
  <c r="AK632" i="22"/>
  <c r="AD631" i="22"/>
  <c r="AC631" i="22"/>
  <c r="AD422" i="19"/>
  <c r="E209" i="19" s="1"/>
  <c r="E44" i="19" s="1"/>
  <c r="AC422" i="19"/>
  <c r="D209" i="19" s="1"/>
  <c r="AD421" i="19"/>
  <c r="E208" i="19" s="1"/>
  <c r="AC421" i="19"/>
  <c r="D208" i="19" s="1"/>
  <c r="F188" i="21"/>
  <c r="D208" i="14"/>
  <c r="E34" i="14" s="1"/>
  <c r="AD420" i="12"/>
  <c r="AK421" i="12"/>
  <c r="AC420" i="12"/>
  <c r="AK317" i="22"/>
  <c r="AF317" i="22" s="1"/>
  <c r="AD316" i="22"/>
  <c r="AC316" i="22"/>
  <c r="AK316" i="12"/>
  <c r="AC315" i="12"/>
  <c r="AD315" i="12"/>
  <c r="E194" i="12" s="1"/>
  <c r="AJ631" i="22"/>
  <c r="AE631" i="22" s="1"/>
  <c r="AF631" i="22" s="1"/>
  <c r="AK301" i="2"/>
  <c r="AC300" i="2"/>
  <c r="D191" i="2" s="1"/>
  <c r="AD300" i="2"/>
  <c r="E191" i="2" s="1"/>
  <c r="AJ632" i="19"/>
  <c r="AE632" i="19" s="1"/>
  <c r="AF632" i="19" s="1"/>
  <c r="AJ426" i="14"/>
  <c r="AJ420" i="12"/>
  <c r="AE420" i="12" s="1"/>
  <c r="AF420" i="12" s="1"/>
  <c r="AJ289" i="20"/>
  <c r="AE289" i="20" s="1"/>
  <c r="AF289" i="20" s="1"/>
  <c r="F184" i="20"/>
  <c r="AI300" i="2"/>
  <c r="AE300" i="2" s="1"/>
  <c r="AF300" i="2" s="1"/>
  <c r="F190" i="2"/>
  <c r="AJ304" i="21"/>
  <c r="AE304" i="21" s="1"/>
  <c r="AF304" i="21" s="1"/>
  <c r="AJ421" i="22"/>
  <c r="AE421" i="22" s="1"/>
  <c r="AF421" i="22" s="1"/>
  <c r="AJ409" i="21"/>
  <c r="AE409" i="21" s="1"/>
  <c r="AF409" i="21" s="1"/>
  <c r="AJ315" i="12"/>
  <c r="AE315" i="12" s="1"/>
  <c r="AF315" i="12" s="1"/>
  <c r="E193" i="12"/>
  <c r="F207" i="19"/>
  <c r="AK305" i="21"/>
  <c r="AC304" i="21"/>
  <c r="D190" i="21" s="1"/>
  <c r="AD304" i="21"/>
  <c r="E190" i="21" s="1"/>
  <c r="AC289" i="20"/>
  <c r="D185" i="20" s="1"/>
  <c r="AD289" i="20"/>
  <c r="E185" i="20" s="1"/>
  <c r="AK290" i="20"/>
  <c r="AJ317" i="19"/>
  <c r="E36" i="14"/>
  <c r="E28" i="14"/>
  <c r="D193" i="12"/>
  <c r="F205" i="22"/>
  <c r="F192" i="12"/>
  <c r="AI737" i="22"/>
  <c r="AE737" i="22" l="1"/>
  <c r="AF737" i="22" s="1"/>
  <c r="AE317" i="19"/>
  <c r="AF317" i="19" s="1"/>
  <c r="F209" i="19" s="1"/>
  <c r="E40" i="19" s="1"/>
  <c r="AE426" i="14"/>
  <c r="AF426" i="14" s="1"/>
  <c r="F208" i="14" s="1"/>
  <c r="E32" i="14" s="1"/>
  <c r="E42" i="19"/>
  <c r="E38" i="19"/>
  <c r="F208" i="19"/>
  <c r="E30" i="14"/>
  <c r="D207" i="22"/>
  <c r="AD632" i="22"/>
  <c r="AC632" i="22"/>
  <c r="E207" i="22"/>
  <c r="E36" i="19"/>
  <c r="F206" i="22"/>
  <c r="F193" i="12"/>
  <c r="AD290" i="20"/>
  <c r="E186" i="20" s="1"/>
  <c r="AC290" i="20"/>
  <c r="D186" i="20" s="1"/>
  <c r="AJ316" i="12"/>
  <c r="AE316" i="12" s="1"/>
  <c r="AF316" i="12" s="1"/>
  <c r="AJ410" i="21"/>
  <c r="AE410" i="21" s="1"/>
  <c r="AF410" i="21" s="1"/>
  <c r="AJ422" i="22"/>
  <c r="AE422" i="22" s="1"/>
  <c r="AF422" i="22" s="1"/>
  <c r="AJ305" i="21"/>
  <c r="F190" i="21"/>
  <c r="AI301" i="2"/>
  <c r="F191" i="2"/>
  <c r="AJ290" i="20"/>
  <c r="F185" i="20"/>
  <c r="AJ421" i="12"/>
  <c r="AE421" i="12" s="1"/>
  <c r="AF421" i="12" s="1"/>
  <c r="AD301" i="2"/>
  <c r="E192" i="2" s="1"/>
  <c r="E32" i="2" s="1"/>
  <c r="AC301" i="2"/>
  <c r="D192" i="2" s="1"/>
  <c r="E26" i="2" s="1"/>
  <c r="AJ632" i="22"/>
  <c r="AE632" i="22" s="1"/>
  <c r="AF632" i="22" s="1"/>
  <c r="AD317" i="22"/>
  <c r="AC317" i="22"/>
  <c r="AC421" i="12"/>
  <c r="AD421" i="12"/>
  <c r="D194" i="12"/>
  <c r="AD305" i="21"/>
  <c r="E191" i="21" s="1"/>
  <c r="AC305" i="21"/>
  <c r="D191" i="21" s="1"/>
  <c r="AC316" i="12"/>
  <c r="AD316" i="12"/>
  <c r="F189" i="21"/>
  <c r="AE301" i="2" l="1"/>
  <c r="AF301" i="2" s="1"/>
  <c r="F192" i="2" s="1"/>
  <c r="E28" i="2" s="1"/>
  <c r="AE305" i="21"/>
  <c r="AF305" i="21" s="1"/>
  <c r="F191" i="21" s="1"/>
  <c r="E32" i="21" s="1"/>
  <c r="AE290" i="20"/>
  <c r="AF290" i="20" s="1"/>
  <c r="F186" i="20" s="1"/>
  <c r="E28" i="20" s="1"/>
  <c r="D208" i="22"/>
  <c r="E42" i="22" s="1"/>
  <c r="E208" i="22"/>
  <c r="D195" i="12"/>
  <c r="E34" i="12" s="1"/>
  <c r="E195" i="12"/>
  <c r="E36" i="12" s="1"/>
  <c r="E36" i="21"/>
  <c r="E28" i="21"/>
  <c r="E30" i="2"/>
  <c r="E30" i="20"/>
  <c r="E26" i="20"/>
  <c r="F207" i="22"/>
  <c r="F194" i="12"/>
  <c r="E38" i="22"/>
  <c r="E34" i="21"/>
  <c r="E30" i="21"/>
  <c r="E32" i="20"/>
  <c r="E24" i="20"/>
  <c r="F208" i="22"/>
  <c r="E40" i="22" s="1"/>
  <c r="F195" i="12"/>
  <c r="E44" i="22" l="1"/>
  <c r="E36" i="22"/>
  <c r="E30" i="12"/>
  <c r="E28" i="12"/>
  <c r="E3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</author>
  </authors>
  <commentList>
    <comment ref="AC20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"=" has been omitted in the eq. for this cell to account for possibility of  load P acting at left end of beam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</author>
  </authors>
  <commentList>
    <comment ref="AC2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"=" has been omitted in the eq. for this cell to account for possibility of  load P acting at left end of beam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</author>
  </authors>
  <commentList>
    <comment ref="AD190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"=" has been omitted in the eq. for this cell to account for possibility of  moment M acting at left end of beam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</author>
  </authors>
  <commentList>
    <comment ref="AD205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"=" has been omitted in the eq. for this cell to account for possibility of  moment M acting at left end of beam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</author>
  </authors>
  <commentList>
    <comment ref="AD532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"=" has been omitted in the eq. for this cell to account for possibility of  lmoment M acting at left end of beam</t>
        </r>
      </text>
    </comment>
  </commentList>
</comments>
</file>

<file path=xl/sharedStrings.xml><?xml version="1.0" encoding="utf-8"?>
<sst xmlns="http://schemas.openxmlformats.org/spreadsheetml/2006/main" count="751" uniqueCount="169">
  <si>
    <t>Load, P =</t>
  </si>
  <si>
    <t>Length, L =</t>
  </si>
  <si>
    <t>Length, a =</t>
  </si>
  <si>
    <t>Shear</t>
  </si>
  <si>
    <t>n</t>
  </si>
  <si>
    <t>x</t>
  </si>
  <si>
    <t>V(x)</t>
  </si>
  <si>
    <t>M(x)</t>
  </si>
  <si>
    <t>y(x)</t>
  </si>
  <si>
    <t>Work Area (intermediate calculations)</t>
  </si>
  <si>
    <r>
      <t>Load, P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</t>
    </r>
  </si>
  <si>
    <r>
      <t>Load, 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</t>
    </r>
  </si>
  <si>
    <t>Total deflection is the sum of the deflections produced by each individual load.</t>
  </si>
  <si>
    <t>General Loading Case</t>
  </si>
  <si>
    <t>Remember to use "Paste  Special/Values".  You will then have something like the following:</t>
  </si>
  <si>
    <t>consisting of the sum of the entries in the three tables of results.  By the principle of superposition,</t>
  </si>
  <si>
    <r>
      <rPr>
        <b/>
        <sz val="12"/>
        <rFont val="Arial"/>
        <family val="2"/>
      </rPr>
      <t>Step 2.</t>
    </r>
    <r>
      <rPr>
        <sz val="12"/>
        <rFont val="Arial"/>
        <family val="2"/>
      </rPr>
      <t xml:space="preserve"> Copy the table of results from the worksheet  and paste the table into a blank worksheet.</t>
    </r>
  </si>
  <si>
    <r>
      <rPr>
        <b/>
        <sz val="12"/>
        <rFont val="Arial"/>
        <family val="2"/>
      </rPr>
      <t>Step 4.</t>
    </r>
    <r>
      <rPr>
        <sz val="12"/>
        <rFont val="Arial"/>
        <family val="2"/>
      </rPr>
      <t xml:space="preserve"> Use the usual Excel commands, for example the Sum() function, to create a fourth table </t>
    </r>
  </si>
  <si>
    <r>
      <rPr>
        <b/>
        <sz val="12"/>
        <rFont val="Arial"/>
        <family val="2"/>
      </rPr>
      <t>Step 1.</t>
    </r>
    <r>
      <rPr>
        <sz val="12"/>
        <rFont val="Arial"/>
        <family val="2"/>
      </rPr>
      <t xml:space="preserve"> Use the worksheet provided in the present workbook to analyze the beam for Load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.</t>
    </r>
  </si>
  <si>
    <r>
      <rPr>
        <b/>
        <sz val="12"/>
        <rFont val="Arial"/>
        <family val="2"/>
      </rPr>
      <t>Step 3.</t>
    </r>
    <r>
      <rPr>
        <sz val="12"/>
        <rFont val="Arial"/>
        <family val="2"/>
      </rPr>
      <t xml:space="preserve"> Repeat the procedure for Load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and Load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.  Your worksheet will now have three tables of results:</t>
    </r>
  </si>
  <si>
    <t xml:space="preserve">the fourth table is the solution to the beam when all three loadings act simultaneously.  Of course, </t>
  </si>
  <si>
    <t>for your needs.</t>
  </si>
  <si>
    <t>you can use Excel's plotting and formatting capabilities to put the results in the form best suited</t>
  </si>
  <si>
    <t>a</t>
  </si>
  <si>
    <t>RA</t>
  </si>
  <si>
    <t>MA</t>
  </si>
  <si>
    <t>yA</t>
  </si>
  <si>
    <t>V</t>
  </si>
  <si>
    <t>y</t>
  </si>
  <si>
    <t>M</t>
  </si>
  <si>
    <t>yLeft</t>
  </si>
  <si>
    <t>P,Mo,or wa</t>
  </si>
  <si>
    <t>wl</t>
  </si>
  <si>
    <r>
      <t>Load, w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</t>
    </r>
  </si>
  <si>
    <r>
      <t>Load, w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</t>
    </r>
  </si>
  <si>
    <t>w</t>
  </si>
  <si>
    <t>Distributed load (input)</t>
  </si>
  <si>
    <r>
      <t>Load, w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 xml:space="preserve"> =</t>
    </r>
  </si>
  <si>
    <r>
      <t>Load, w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 xml:space="preserve"> =</t>
    </r>
  </si>
  <si>
    <r>
      <t>Length, a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</t>
    </r>
  </si>
  <si>
    <r>
      <t>Length, 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</t>
    </r>
  </si>
  <si>
    <r>
      <t>Length, a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 xml:space="preserve"> =</t>
    </r>
  </si>
  <si>
    <r>
      <t>Length, a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 xml:space="preserve"> =</t>
    </r>
  </si>
  <si>
    <t>w1 &amp; w2</t>
  </si>
  <si>
    <t>w3 &amp; w4</t>
  </si>
  <si>
    <r>
      <t>Effects of load P</t>
    </r>
    <r>
      <rPr>
        <vertAlign val="subscript"/>
        <sz val="10"/>
        <rFont val="Arial"/>
        <family val="2"/>
      </rPr>
      <t>1</t>
    </r>
  </si>
  <si>
    <r>
      <t>Effects of load P</t>
    </r>
    <r>
      <rPr>
        <vertAlign val="subscript"/>
        <sz val="10"/>
        <rFont val="Arial"/>
        <family val="2"/>
      </rPr>
      <t>2</t>
    </r>
  </si>
  <si>
    <t>Effects of Moment Mo1</t>
  </si>
  <si>
    <t>Effects of moment Mo2</t>
  </si>
  <si>
    <t>First distributed load extends from x = a1 to x = L.</t>
  </si>
  <si>
    <t>Deflec-</t>
  </si>
  <si>
    <t>tion</t>
  </si>
  <si>
    <t>ment</t>
  </si>
  <si>
    <t>Mo-</t>
  </si>
  <si>
    <t xml:space="preserve"> </t>
  </si>
  <si>
    <t>The shear, moment, and deflection are given by the equations,</t>
  </si>
  <si>
    <t>and the singularity functions are defined by</t>
  </si>
  <si>
    <t xml:space="preserve">and </t>
  </si>
  <si>
    <t>The shear, V, and moment, M, can be found similarly from superposition.</t>
  </si>
  <si>
    <r>
      <t>Moment, M</t>
    </r>
    <r>
      <rPr>
        <vertAlign val="subscript"/>
        <sz val="10"/>
        <rFont val="Arial"/>
        <family val="2"/>
      </rPr>
      <t>C</t>
    </r>
    <r>
      <rPr>
        <sz val="10"/>
        <rFont val="Arial"/>
        <family val="2"/>
      </rPr>
      <t xml:space="preserve"> =</t>
    </r>
  </si>
  <si>
    <r>
      <t>P,M</t>
    </r>
    <r>
      <rPr>
        <vertAlign val="subscript"/>
        <sz val="10"/>
        <rFont val="Arial"/>
        <family val="2"/>
      </rPr>
      <t>C</t>
    </r>
    <r>
      <rPr>
        <sz val="10"/>
        <rFont val="Arial"/>
        <family val="2"/>
      </rPr>
      <t>,or wa</t>
    </r>
  </si>
  <si>
    <t>where the value of the load at the end of beam is found from similar triangles to be</t>
  </si>
  <si>
    <t xml:space="preserve">where </t>
  </si>
  <si>
    <t>and</t>
  </si>
  <si>
    <r>
      <rPr>
        <b/>
        <sz val="12"/>
        <rFont val="Arial"/>
        <family val="2"/>
      </rPr>
      <t>Tab 1.</t>
    </r>
    <r>
      <rPr>
        <sz val="12"/>
        <rFont val="Arial"/>
        <family val="2"/>
      </rPr>
      <t xml:space="preserve"> Contents (current tab)</t>
    </r>
  </si>
  <si>
    <r>
      <rPr>
        <b/>
        <sz val="12"/>
        <rFont val="Arial"/>
        <family val="2"/>
      </rPr>
      <t>Tab 4.</t>
    </r>
    <r>
      <rPr>
        <sz val="12"/>
        <rFont val="Arial"/>
        <family val="2"/>
      </rPr>
      <t xml:space="preserve"> Single linearly-varying distributed load case</t>
    </r>
  </si>
  <si>
    <r>
      <rPr>
        <b/>
        <sz val="12"/>
        <rFont val="Arial"/>
        <family val="2"/>
      </rPr>
      <t>Tab 2.</t>
    </r>
    <r>
      <rPr>
        <sz val="12"/>
        <rFont val="Arial"/>
        <family val="2"/>
      </rPr>
      <t xml:space="preserve"> Single concentrated load case</t>
    </r>
  </si>
  <si>
    <r>
      <rPr>
        <b/>
        <sz val="12"/>
        <rFont val="Arial"/>
        <family val="2"/>
      </rPr>
      <t>Tab 3.</t>
    </r>
    <r>
      <rPr>
        <sz val="12"/>
        <rFont val="Arial"/>
        <family val="2"/>
      </rPr>
      <t xml:space="preserve"> Two concentrated loads case</t>
    </r>
  </si>
  <si>
    <r>
      <rPr>
        <b/>
        <sz val="12"/>
        <rFont val="Arial"/>
        <family val="2"/>
      </rPr>
      <t>Tab 5.</t>
    </r>
    <r>
      <rPr>
        <sz val="12"/>
        <rFont val="Arial"/>
        <family val="2"/>
      </rPr>
      <t xml:space="preserve"> Two linearly-varying distributed loads case</t>
    </r>
  </si>
  <si>
    <r>
      <rPr>
        <b/>
        <sz val="12"/>
        <rFont val="Arial"/>
        <family val="2"/>
      </rPr>
      <t>Tab 6.</t>
    </r>
    <r>
      <rPr>
        <sz val="12"/>
        <rFont val="Arial"/>
        <family val="2"/>
      </rPr>
      <t xml:space="preserve"> Single concentrated moment load case</t>
    </r>
  </si>
  <si>
    <r>
      <rPr>
        <b/>
        <sz val="12"/>
        <rFont val="Arial"/>
        <family val="2"/>
      </rPr>
      <t>Tab 7.</t>
    </r>
    <r>
      <rPr>
        <sz val="12"/>
        <rFont val="Arial"/>
        <family val="2"/>
      </rPr>
      <t xml:space="preserve"> Two concentrated moments loads case</t>
    </r>
  </si>
  <si>
    <t>in which the constants are defined by the boundary values,</t>
  </si>
  <si>
    <t>Workbook Contents</t>
  </si>
  <si>
    <r>
      <t xml:space="preserve">maximum values </t>
    </r>
    <r>
      <rPr>
        <i/>
        <sz val="12"/>
        <rFont val="Arial"/>
        <family val="2"/>
      </rPr>
      <t>may not occur at the same location</t>
    </r>
    <r>
      <rPr>
        <sz val="12"/>
        <rFont val="Arial"/>
        <family val="2"/>
      </rPr>
      <t>.  Instead, you find the maximum for the</t>
    </r>
  </si>
  <si>
    <t xml:space="preserve">combined load case by examining the list of moments for the combined load and finding the </t>
  </si>
  <si>
    <t>largest one.</t>
  </si>
  <si>
    <t xml:space="preserve">case simply by adding the maximum moments for the individual load cases, because the various </t>
  </si>
  <si>
    <r>
      <t>Load, M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</t>
    </r>
  </si>
  <si>
    <r>
      <t>Load, M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</t>
    </r>
  </si>
  <si>
    <r>
      <rPr>
        <b/>
        <sz val="12"/>
        <rFont val="Arial"/>
        <family val="2"/>
      </rPr>
      <t>Tab 9.</t>
    </r>
    <r>
      <rPr>
        <sz val="12"/>
        <rFont val="Arial"/>
        <family val="2"/>
      </rPr>
      <t xml:space="preserve"> Instructions on how to analyze load cases not covered by Tabs 2-8</t>
    </r>
  </si>
  <si>
    <r>
      <rPr>
        <b/>
        <sz val="12"/>
        <rFont val="Arial"/>
        <family val="2"/>
      </rPr>
      <t>Tab 8.</t>
    </r>
    <r>
      <rPr>
        <sz val="12"/>
        <rFont val="Arial"/>
        <family val="2"/>
      </rPr>
      <t xml:space="preserve"> Combined loads (concentrated force, moment, and linearly-varying load)</t>
    </r>
  </si>
  <si>
    <r>
      <t>Moment, M</t>
    </r>
    <r>
      <rPr>
        <vertAlign val="subscript"/>
        <sz val="10"/>
        <rFont val="Arial"/>
        <family val="2"/>
      </rPr>
      <t>C</t>
    </r>
  </si>
  <si>
    <t>Concentrated moment</t>
  </si>
  <si>
    <t>Concentrated force</t>
  </si>
  <si>
    <t>Maximum moment =</t>
  </si>
  <si>
    <t>Maximum deflection =</t>
  </si>
  <si>
    <t>Maximum shear =</t>
  </si>
  <si>
    <r>
      <t>Force reaction, R</t>
    </r>
    <r>
      <rPr>
        <vertAlign val="subscript"/>
        <sz val="10"/>
        <rFont val="Arial"/>
        <family val="2"/>
      </rPr>
      <t>B</t>
    </r>
    <r>
      <rPr>
        <sz val="10"/>
        <rFont val="Arial"/>
        <family val="2"/>
      </rPr>
      <t xml:space="preserve"> =</t>
    </r>
  </si>
  <si>
    <r>
      <t>Moment reaction, M</t>
    </r>
    <r>
      <rPr>
        <vertAlign val="subscript"/>
        <sz val="10"/>
        <rFont val="Arial"/>
        <family val="2"/>
      </rPr>
      <t>B</t>
    </r>
    <r>
      <rPr>
        <sz val="10"/>
        <rFont val="Arial"/>
        <family val="2"/>
      </rPr>
      <t xml:space="preserve"> =</t>
    </r>
  </si>
  <si>
    <r>
      <rPr>
        <b/>
        <sz val="12"/>
        <rFont val="Arial"/>
        <family val="2"/>
      </rPr>
      <t>Warning:</t>
    </r>
    <r>
      <rPr>
        <sz val="12"/>
        <rFont val="Arial"/>
        <family val="2"/>
      </rPr>
      <t xml:space="preserve"> You cannot find the </t>
    </r>
    <r>
      <rPr>
        <i/>
        <sz val="12"/>
        <rFont val="Arial"/>
        <family val="2"/>
      </rPr>
      <t>maximum</t>
    </r>
    <r>
      <rPr>
        <sz val="12"/>
        <rFont val="Arial"/>
        <family val="2"/>
      </rPr>
      <t xml:space="preserve"> moment (or deflection or shear) for the combined load </t>
    </r>
  </si>
  <si>
    <t>Moment</t>
  </si>
  <si>
    <t>Negative distributed load extends from x = a1 + a2 to x = L.</t>
  </si>
  <si>
    <t>Distributed load extends from x = a1 to x = L.</t>
  </si>
  <si>
    <t>Distributed load extends from x = a3 to x = L.</t>
  </si>
  <si>
    <t>Negative distributed load extends from x = a1 + a2 + a3 + a4 to x = L.</t>
  </si>
  <si>
    <t>calculating the moment at 100 evenly spaced grid points along the beam and then selecting </t>
  </si>
  <si>
    <t xml:space="preserve">the largest of these values.  The actual maximum existing in the beam may differ slightly, if it </t>
  </si>
  <si>
    <t xml:space="preserve">happens to occur between grid points.  You can reassure yourself that the difference is </t>
  </si>
  <si>
    <t>small, by examining the moment diagram.  Similar statements hold for maximum shear and</t>
  </si>
  <si>
    <r>
      <rPr>
        <sz val="10"/>
        <rFont val="Symbol"/>
        <family val="1"/>
        <charset val="2"/>
      </rPr>
      <t>q</t>
    </r>
    <r>
      <rPr>
        <sz val="10"/>
        <rFont val="Arial"/>
        <family val="2"/>
      </rPr>
      <t>A</t>
    </r>
  </si>
  <si>
    <t>Copyright © McGraw-Hill Global Education Holdings, LLC.  All rights reserved.</t>
  </si>
  <si>
    <t>deflection.</t>
  </si>
  <si>
    <t xml:space="preserve">Note: For complicated loadings, the spreadsheets estimate the maximum moment by </t>
  </si>
  <si>
    <t xml:space="preserve">  Click on tabs at the bottom of the screen to access the following:</t>
  </si>
  <si>
    <t>References and Equations</t>
  </si>
  <si>
    <t>Roark's Formulas for Stress and Strain, Eighth Edition Sec. 8.1</t>
  </si>
  <si>
    <t>Standard Handbook for Civil Engineers, Fifth Edition Sec. 6.5</t>
  </si>
  <si>
    <t>Equations Used for These Calculations</t>
  </si>
  <si>
    <t xml:space="preserve">For a general discussion, including examples, of the calculation of shear and bending-moment </t>
  </si>
  <si>
    <t>diagrams and deflections, see</t>
  </si>
  <si>
    <t>Source: Roark’s Formulas for Stress and Strain, Eighth Edition Sec. 8.1.6</t>
  </si>
  <si>
    <t xml:space="preserve">   </t>
  </si>
  <si>
    <t>Elastic Modulus, E =</t>
  </si>
  <si>
    <t>Moment of Inertia, I =</t>
  </si>
  <si>
    <t>Input Information</t>
  </si>
  <si>
    <t>INPUT INFO</t>
  </si>
  <si>
    <t>Results of Calculation</t>
  </si>
  <si>
    <t>RESULTS</t>
  </si>
  <si>
    <t xml:space="preserve">      Calculation of Moment, Shear, Deflection, and Reactions</t>
  </si>
  <si>
    <t xml:space="preserve">  Enter values in yellow cells only.</t>
  </si>
  <si>
    <r>
      <t>The deflection equation can be found by superposing the deflection equation for the load P</t>
    </r>
    <r>
      <rPr>
        <vertAlign val="subscript"/>
        <sz val="11"/>
        <rFont val="Arial"/>
        <family val="2"/>
      </rPr>
      <t>1</t>
    </r>
    <r>
      <rPr>
        <sz val="11"/>
        <rFont val="Arial"/>
        <family val="2"/>
      </rPr>
      <t>, acting distance a1 from the left end, with the deflection equation for the load P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, acting distance L - a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from the left end.  Using the deflection equation for the single concentrated load case (Tab "Single Conc Load") gives</t>
    </r>
  </si>
  <si>
    <t xml:space="preserve">  </t>
  </si>
  <si>
    <r>
      <t>y(x) = y</t>
    </r>
    <r>
      <rPr>
        <vertAlign val="subscript"/>
        <sz val="12"/>
        <rFont val="Arial"/>
        <family val="2"/>
      </rPr>
      <t>o</t>
    </r>
    <r>
      <rPr>
        <sz val="12"/>
        <rFont val="Arial"/>
        <family val="2"/>
      </rPr>
      <t>(x, a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, P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+ y</t>
    </r>
    <r>
      <rPr>
        <vertAlign val="subscript"/>
        <sz val="12"/>
        <rFont val="Arial"/>
        <family val="2"/>
      </rPr>
      <t>o</t>
    </r>
    <r>
      <rPr>
        <sz val="12"/>
        <rFont val="Arial"/>
        <family val="2"/>
      </rPr>
      <t>(x, L - 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, P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</t>
    </r>
  </si>
  <si>
    <r>
      <t>y(x) = y</t>
    </r>
    <r>
      <rPr>
        <vertAlign val="subscript"/>
        <sz val="12"/>
        <rFont val="Arial"/>
        <family val="2"/>
      </rPr>
      <t>o</t>
    </r>
    <r>
      <rPr>
        <sz val="12"/>
        <rFont val="Arial"/>
        <family val="2"/>
      </rPr>
      <t>(x, a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12</t>
    </r>
    <r>
      <rPr>
        <sz val="12"/>
        <rFont val="Arial"/>
        <family val="2"/>
      </rPr>
      <t>) - y</t>
    </r>
    <r>
      <rPr>
        <vertAlign val="subscript"/>
        <sz val="12"/>
        <rFont val="Arial"/>
        <family val="2"/>
      </rPr>
      <t>o</t>
    </r>
    <r>
      <rPr>
        <sz val="12"/>
        <rFont val="Arial"/>
        <family val="2"/>
      </rPr>
      <t>(x, a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 + 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12</t>
    </r>
    <r>
      <rPr>
        <sz val="12"/>
        <rFont val="Arial"/>
        <family val="2"/>
      </rPr>
      <t>)</t>
    </r>
  </si>
  <si>
    <r>
      <t>For a distributed load beginning with the value w</t>
    </r>
    <r>
      <rPr>
        <vertAlign val="subscript"/>
        <sz val="11"/>
        <rFont val="Arial"/>
        <family val="2"/>
      </rPr>
      <t>a</t>
    </r>
    <r>
      <rPr>
        <sz val="11"/>
        <rFont val="Arial"/>
        <family val="2"/>
      </rPr>
      <t xml:space="preserve"> at x = a and ending with the value w</t>
    </r>
    <r>
      <rPr>
        <vertAlign val="subscript"/>
        <sz val="11"/>
        <rFont val="Arial"/>
        <family val="2"/>
      </rPr>
      <t>L</t>
    </r>
    <r>
      <rPr>
        <sz val="11"/>
        <rFont val="Arial"/>
        <family val="2"/>
      </rPr>
      <t xml:space="preserve"> at the end of the beam (x = L), the shear, moment, and deflection are given by the equations,</t>
    </r>
  </si>
  <si>
    <r>
      <t>The deflection of the beam caused by a loading extending from x = a</t>
    </r>
    <r>
      <rPr>
        <vertAlign val="subscript"/>
        <sz val="11"/>
        <rFont val="Arial"/>
        <family val="2"/>
      </rPr>
      <t>1</t>
    </r>
    <r>
      <rPr>
        <sz val="11"/>
        <rFont val="Arial"/>
        <family val="2"/>
      </rPr>
      <t xml:space="preserve"> to x = a</t>
    </r>
    <r>
      <rPr>
        <vertAlign val="subscript"/>
        <sz val="11"/>
        <rFont val="Arial"/>
        <family val="2"/>
      </rPr>
      <t>1</t>
    </r>
    <r>
      <rPr>
        <sz val="11"/>
        <rFont val="Arial"/>
        <family val="2"/>
      </rPr>
      <t xml:space="preserve"> + a</t>
    </r>
    <r>
      <rPr>
        <vertAlign val="subscript"/>
        <sz val="11"/>
        <rFont val="Arial"/>
        <family val="2"/>
      </rPr>
      <t xml:space="preserve">2 </t>
    </r>
    <r>
      <rPr>
        <sz val="11"/>
        <rFont val="Arial"/>
        <family val="2"/>
      </rPr>
      <t>can be found by superposition:</t>
    </r>
  </si>
  <si>
    <r>
      <t xml:space="preserve">       + y</t>
    </r>
    <r>
      <rPr>
        <vertAlign val="subscript"/>
        <sz val="12"/>
        <rFont val="Arial"/>
        <family val="2"/>
      </rPr>
      <t>o</t>
    </r>
    <r>
      <rPr>
        <sz val="12"/>
        <rFont val="Arial"/>
        <family val="2"/>
      </rPr>
      <t>(x,a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 + 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+ a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34</t>
    </r>
    <r>
      <rPr>
        <sz val="12"/>
        <rFont val="Arial"/>
        <family val="2"/>
      </rPr>
      <t>) - y</t>
    </r>
    <r>
      <rPr>
        <vertAlign val="subscript"/>
        <sz val="12"/>
        <rFont val="Arial"/>
        <family val="2"/>
      </rPr>
      <t>o</t>
    </r>
    <r>
      <rPr>
        <sz val="12"/>
        <rFont val="Arial"/>
        <family val="2"/>
      </rPr>
      <t>(x, a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 + 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+ a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 xml:space="preserve"> + a</t>
    </r>
    <r>
      <rPr>
        <vertAlign val="subscript"/>
        <sz val="12"/>
        <rFont val="Arial"/>
        <family val="2"/>
      </rPr>
      <t>4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4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34</t>
    </r>
    <r>
      <rPr>
        <sz val="12"/>
        <rFont val="Arial"/>
        <family val="2"/>
      </rPr>
      <t>)</t>
    </r>
  </si>
  <si>
    <r>
      <t>y(x) = y</t>
    </r>
    <r>
      <rPr>
        <vertAlign val="subscript"/>
        <sz val="12"/>
        <rFont val="Arial"/>
        <family val="2"/>
      </rPr>
      <t>o</t>
    </r>
    <r>
      <rPr>
        <sz val="12"/>
        <rFont val="Arial"/>
        <family val="2"/>
      </rPr>
      <t>(x, a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, M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+ y</t>
    </r>
    <r>
      <rPr>
        <vertAlign val="subscript"/>
        <sz val="12"/>
        <rFont val="Arial"/>
        <family val="2"/>
      </rPr>
      <t>o</t>
    </r>
    <r>
      <rPr>
        <sz val="12"/>
        <rFont val="Arial"/>
        <family val="2"/>
      </rPr>
      <t>(x, L - 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, M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</t>
    </r>
  </si>
  <si>
    <r>
      <t>y(x) = y</t>
    </r>
    <r>
      <rPr>
        <vertAlign val="subscript"/>
        <sz val="12"/>
        <rFont val="Arial"/>
        <family val="2"/>
      </rPr>
      <t>oF</t>
    </r>
    <r>
      <rPr>
        <sz val="12"/>
        <rFont val="Arial"/>
        <family val="2"/>
      </rPr>
      <t>(x, L - a</t>
    </r>
    <r>
      <rPr>
        <vertAlign val="subscript"/>
        <sz val="12"/>
        <rFont val="Arial"/>
        <family val="2"/>
      </rPr>
      <t>4</t>
    </r>
    <r>
      <rPr>
        <sz val="12"/>
        <rFont val="Arial"/>
        <family val="2"/>
      </rPr>
      <t>, P) + y</t>
    </r>
    <r>
      <rPr>
        <vertAlign val="subscript"/>
        <sz val="12"/>
        <rFont val="Arial"/>
        <family val="2"/>
      </rPr>
      <t>oM</t>
    </r>
    <r>
      <rPr>
        <sz val="12"/>
        <rFont val="Arial"/>
        <family val="2"/>
      </rPr>
      <t>(x, a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,  M</t>
    </r>
    <r>
      <rPr>
        <vertAlign val="subscript"/>
        <sz val="12"/>
        <rFont val="Arial"/>
        <family val="2"/>
      </rPr>
      <t>C</t>
    </r>
    <r>
      <rPr>
        <sz val="12"/>
        <rFont val="Arial"/>
        <family val="2"/>
      </rPr>
      <t>) + y</t>
    </r>
    <r>
      <rPr>
        <vertAlign val="subscript"/>
        <sz val="12"/>
        <rFont val="Arial"/>
        <family val="2"/>
      </rPr>
      <t>ow</t>
    </r>
    <r>
      <rPr>
        <sz val="12"/>
        <rFont val="Arial"/>
        <family val="2"/>
      </rPr>
      <t>(x, a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12</t>
    </r>
    <r>
      <rPr>
        <sz val="12"/>
        <rFont val="Arial"/>
        <family val="2"/>
      </rPr>
      <t xml:space="preserve">) </t>
    </r>
  </si>
  <si>
    <r>
      <t>The deflection equation can be found by superposing the deflection equations for a concentrated force y</t>
    </r>
    <r>
      <rPr>
        <vertAlign val="subscript"/>
        <sz val="11"/>
        <rFont val="Arial"/>
        <family val="2"/>
      </rPr>
      <t>oF</t>
    </r>
    <r>
      <rPr>
        <sz val="11"/>
        <rFont val="Arial"/>
        <family val="2"/>
      </rPr>
      <t xml:space="preserve"> (Tab "Single Conc Load"), a concentrated moment y</t>
    </r>
    <r>
      <rPr>
        <vertAlign val="subscript"/>
        <sz val="11"/>
        <rFont val="Arial"/>
        <family val="2"/>
      </rPr>
      <t>oM</t>
    </r>
    <r>
      <rPr>
        <sz val="11"/>
        <rFont val="Arial"/>
        <family val="2"/>
      </rPr>
      <t xml:space="preserve"> (Tab "Single Conc Moment"), and a distributed load y</t>
    </r>
    <r>
      <rPr>
        <vertAlign val="subscript"/>
        <sz val="11"/>
        <rFont val="Arial"/>
        <family val="2"/>
      </rPr>
      <t>ow</t>
    </r>
    <r>
      <rPr>
        <sz val="11"/>
        <rFont val="Arial"/>
        <family val="2"/>
      </rPr>
      <t xml:space="preserve"> (Tab "Single Dist Load"):</t>
    </r>
  </si>
  <si>
    <r>
      <t xml:space="preserve">        - y</t>
    </r>
    <r>
      <rPr>
        <vertAlign val="subscript"/>
        <sz val="12"/>
        <rFont val="Arial"/>
        <family val="2"/>
      </rPr>
      <t>ow</t>
    </r>
    <r>
      <rPr>
        <sz val="12"/>
        <rFont val="Arial"/>
        <family val="2"/>
      </rPr>
      <t>(x, a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 + 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, w</t>
    </r>
    <r>
      <rPr>
        <vertAlign val="subscript"/>
        <sz val="12"/>
        <rFont val="Arial"/>
        <family val="2"/>
      </rPr>
      <t>12</t>
    </r>
    <r>
      <rPr>
        <sz val="12"/>
        <rFont val="Arial"/>
        <family val="2"/>
      </rPr>
      <t>)</t>
    </r>
  </si>
  <si>
    <r>
      <t>The deflection equation can be found by superposing the deflection equation for the moment M</t>
    </r>
    <r>
      <rPr>
        <vertAlign val="subscript"/>
        <sz val="11"/>
        <rFont val="Arial"/>
        <family val="2"/>
      </rPr>
      <t>1</t>
    </r>
    <r>
      <rPr>
        <sz val="11"/>
        <rFont val="Arial"/>
        <family val="2"/>
      </rPr>
      <t>, acting distance a</t>
    </r>
    <r>
      <rPr>
        <vertAlign val="subscript"/>
        <sz val="11"/>
        <rFont val="Arial"/>
        <family val="2"/>
      </rPr>
      <t>1</t>
    </r>
    <r>
      <rPr>
        <sz val="11"/>
        <rFont val="Arial"/>
        <family val="2"/>
      </rPr>
      <t xml:space="preserve"> from the left end, with the deflection equation for the moment M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, acting distance L - a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from the left end.  Using the deflection equation for the single concentrated load case (Tab "Single Conc Moment") gives</t>
    </r>
  </si>
  <si>
    <t>The deflection equation can be found by superposing the deflection equation for a distributed load given for the single distributed load case (Tab "Single Dist Load):</t>
  </si>
  <si>
    <t xml:space="preserve">   If you encounter a loading case that is not covered by one of the worksheets in this workbook, </t>
  </si>
  <si>
    <t xml:space="preserve">   then you can still easily analyze the beam by using superposition.  Let's illustrate the procedure by</t>
  </si>
  <si>
    <r>
      <t xml:space="preserve">   considering a loading consisting of three loads, say Load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, Load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, and Load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.  Here are the steps:</t>
    </r>
  </si>
  <si>
    <r>
      <t>a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 xml:space="preserve"> &gt; 0</t>
    </r>
  </si>
  <si>
    <t xml:space="preserve">   Cantilever Beam Calculator - SI Units</t>
  </si>
  <si>
    <t xml:space="preserve">      Single Concentrated Load Acting at Any Point Calculations - SI Units</t>
  </si>
  <si>
    <t xml:space="preserve">     Two Concentrated Unequal Loads Placed Unsymmetrically Calculations - SI Units</t>
  </si>
  <si>
    <t xml:space="preserve">           Single Distributed Load Calculations - SI Units</t>
  </si>
  <si>
    <t xml:space="preserve">           Two Distributed Load Calculations - SI Units</t>
  </si>
  <si>
    <t xml:space="preserve">      Single Concentrated Moment Acting at Any Point Calculations - SI Units</t>
  </si>
  <si>
    <t xml:space="preserve">     Two Concentrated Unequal Moments Placed Unsymmetrically Calculations - SI Units</t>
  </si>
  <si>
    <t xml:space="preserve">     Combined Load Calculations - SI Units</t>
  </si>
  <si>
    <t xml:space="preserve"> m  </t>
  </si>
  <si>
    <t xml:space="preserve"> GPa</t>
  </si>
  <si>
    <r>
      <t xml:space="preserve"> cm</t>
    </r>
    <r>
      <rPr>
        <vertAlign val="superscript"/>
        <sz val="10"/>
        <rFont val="Arial"/>
        <family val="2"/>
      </rPr>
      <t>4</t>
    </r>
  </si>
  <si>
    <t xml:space="preserve"> kN</t>
  </si>
  <si>
    <t xml:space="preserve"> m</t>
  </si>
  <si>
    <t xml:space="preserve"> kN·m</t>
  </si>
  <si>
    <t xml:space="preserve"> mm</t>
  </si>
  <si>
    <r>
      <t xml:space="preserve"> kN</t>
    </r>
    <r>
      <rPr>
        <sz val="10"/>
        <rFont val="Calibri"/>
        <family val="2"/>
      </rPr>
      <t>·</t>
    </r>
    <r>
      <rPr>
        <sz val="10"/>
        <rFont val="Arial"/>
        <family val="2"/>
      </rPr>
      <t>m</t>
    </r>
  </si>
  <si>
    <t>(m)</t>
  </si>
  <si>
    <t>(kN)</t>
  </si>
  <si>
    <r>
      <t>(kN</t>
    </r>
    <r>
      <rPr>
        <b/>
        <sz val="10"/>
        <rFont val="Calibri"/>
        <family val="2"/>
      </rPr>
      <t>·</t>
    </r>
    <r>
      <rPr>
        <b/>
        <sz val="10"/>
        <rFont val="Arial"/>
        <family val="2"/>
      </rPr>
      <t>m)</t>
    </r>
  </si>
  <si>
    <t>(mm)</t>
  </si>
  <si>
    <t xml:space="preserve"> kN/m    </t>
  </si>
  <si>
    <t xml:space="preserve"> kN/m   </t>
  </si>
  <si>
    <t xml:space="preserve"> kN/m  </t>
  </si>
  <si>
    <t xml:space="preserve"> kN/m</t>
  </si>
  <si>
    <t xml:space="preserve"> kN/m        </t>
  </si>
  <si>
    <t>kN</t>
  </si>
  <si>
    <t xml:space="preserve">Source: Roark’s Formulas for Stress and Strain, Eighth Edition Sec. 8.17. Table 8.1, Case 1a  </t>
  </si>
  <si>
    <t>Source: Roark’s Formulas for Stress and Strain, Eighth Edition Sec. 8.17. Table 8.1, Case 3a</t>
  </si>
  <si>
    <t>Source: Roark’s Formulas for Stress and Strain, Eighth Edition Sec. 8.17. Table 8.1, Case 2a</t>
  </si>
  <si>
    <t>Marks’ Standard Handbook for Mechanical Engineers, Twelfth Edition Sec. 3.2.5</t>
  </si>
  <si>
    <t>Civil Engineering All-In-One PE Exam Guide: Breadth and Depth, Third Edition Sec. 102.12</t>
  </si>
  <si>
    <t xml:space="preserve">Civil Engineering All-In-One PE Exam Guide: Breadth and Depth, Third Edition Sec. 102.12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</si>
</sst>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0.000"/>
    <numFmt numFmtId="166" formatCode="0.00000"/>
    <numFmt numFmtId="167" formatCode="0.000000"/>
    <numFmt numFmtId="168" formatCode="#,##0.000"/>
    <numFmt numFmtId="169" formatCode="#,##0.0"/>
    <numFmt numFmtId="170" formatCode="#,##0.0_);\(#,##0.0\)"/>
  </numFmts>
  <fonts count="57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  <font>
      <u/>
      <sz val="10"/>
      <color indexed="12"/>
      <name val="Arial"/>
      <family val="2"/>
    </font>
    <font>
      <vertAlign val="subscript"/>
      <sz val="10"/>
      <name val="Arial"/>
      <family val="2"/>
    </font>
    <font>
      <sz val="10"/>
      <color indexed="10"/>
      <name val="Arial"/>
      <family val="2"/>
    </font>
    <font>
      <sz val="1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Calibri"/>
      <family val="2"/>
    </font>
    <font>
      <vertAlign val="subscript"/>
      <sz val="12"/>
      <name val="Arial"/>
      <family val="2"/>
    </font>
    <font>
      <sz val="12"/>
      <name val="Symbol"/>
      <family val="1"/>
      <charset val="2"/>
    </font>
    <font>
      <b/>
      <sz val="10"/>
      <name val="Calibri"/>
      <family val="2"/>
    </font>
    <font>
      <sz val="8"/>
      <color indexed="23"/>
      <name val="Verdana"/>
      <family val="2"/>
    </font>
    <font>
      <sz val="8"/>
      <name val="Arial"/>
      <family val="2"/>
    </font>
    <font>
      <sz val="10"/>
      <name val="Symbol"/>
      <family val="1"/>
      <charset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b/>
      <sz val="18"/>
      <name val="Arial"/>
      <family val="2"/>
    </font>
    <font>
      <b/>
      <sz val="20"/>
      <color indexed="9"/>
      <name val="Arial"/>
      <family val="2"/>
    </font>
    <font>
      <b/>
      <u/>
      <sz val="10"/>
      <name val="Arial"/>
      <family val="2"/>
    </font>
    <font>
      <b/>
      <sz val="20"/>
      <color theme="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0"/>
      <color rgb="FF0000FF"/>
      <name val="Arial"/>
      <family val="2"/>
    </font>
    <font>
      <b/>
      <sz val="11"/>
      <color theme="1"/>
      <name val="Arial"/>
      <family val="2"/>
    </font>
    <font>
      <vertAlign val="subscript"/>
      <sz val="1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indexed="12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rgb="FF3366FF"/>
        <bgColor rgb="FF00B0F0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rgb="FF3366FF"/>
        <bgColor indexed="64"/>
      </patternFill>
    </fill>
    <fill>
      <patternFill patternType="solid">
        <fgColor rgb="FFFFCC99"/>
        <bgColor indexed="26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/>
    <xf numFmtId="164" fontId="32" fillId="0" borderId="0" applyFill="0" applyBorder="0" applyAlignment="0" applyProtection="0"/>
    <xf numFmtId="164" fontId="32" fillId="0" borderId="0" applyFill="0" applyBorder="0" applyAlignment="0" applyProtection="0"/>
  </cellStyleXfs>
  <cellXfs count="250">
    <xf numFmtId="0" fontId="0" fillId="0" borderId="0" xfId="0"/>
    <xf numFmtId="0" fontId="18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0" fillId="0" borderId="0" xfId="0" applyBorder="1"/>
    <xf numFmtId="0" fontId="18" fillId="0" borderId="0" xfId="0" applyFont="1"/>
    <xf numFmtId="0" fontId="19" fillId="0" borderId="0" xfId="0" applyFont="1" applyBorder="1" applyAlignment="1">
      <alignment horizontal="left"/>
    </xf>
    <xf numFmtId="0" fontId="20" fillId="0" borderId="0" xfId="0" applyFont="1" applyBorder="1"/>
    <xf numFmtId="0" fontId="18" fillId="0" borderId="0" xfId="0" applyFont="1" applyBorder="1" applyAlignment="1">
      <alignment horizontal="left"/>
    </xf>
    <xf numFmtId="0" fontId="23" fillId="0" borderId="0" xfId="0" applyFont="1" applyBorder="1"/>
    <xf numFmtId="0" fontId="24" fillId="0" borderId="0" xfId="0" applyFont="1" applyBorder="1"/>
    <xf numFmtId="0" fontId="25" fillId="0" borderId="0" xfId="0" applyFont="1"/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/>
    <xf numFmtId="2" fontId="0" fillId="0" borderId="0" xfId="0" applyNumberFormat="1" applyFont="1" applyAlignment="1">
      <alignment horizontal="left"/>
    </xf>
    <xf numFmtId="0" fontId="0" fillId="0" borderId="0" xfId="0" applyFont="1" applyBorder="1"/>
    <xf numFmtId="0" fontId="25" fillId="0" borderId="0" xfId="0" applyFont="1" applyAlignment="1">
      <alignment vertical="center"/>
    </xf>
    <xf numFmtId="0" fontId="0" fillId="0" borderId="0" xfId="0" applyFill="1"/>
    <xf numFmtId="0" fontId="0" fillId="0" borderId="0" xfId="0" applyAlignment="1">
      <alignment horizontal="left"/>
    </xf>
    <xf numFmtId="0" fontId="29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2" fontId="0" fillId="0" borderId="0" xfId="0" applyNumberFormat="1"/>
    <xf numFmtId="0" fontId="21" fillId="0" borderId="0" xfId="0" applyFont="1" applyAlignment="1">
      <alignment horizontal="center"/>
    </xf>
    <xf numFmtId="166" fontId="0" fillId="0" borderId="0" xfId="0" applyNumberFormat="1"/>
    <xf numFmtId="0" fontId="31" fillId="0" borderId="0" xfId="0" applyFont="1"/>
    <xf numFmtId="0" fontId="19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7" fontId="0" fillId="0" borderId="0" xfId="0" applyNumberFormat="1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/>
    <xf numFmtId="166" fontId="0" fillId="0" borderId="0" xfId="0" applyNumberFormat="1" applyFont="1" applyFill="1" applyBorder="1" applyAlignment="1">
      <alignment horizontal="center"/>
    </xf>
    <xf numFmtId="0" fontId="33" fillId="0" borderId="0" xfId="0" applyFont="1" applyAlignment="1">
      <alignment vertical="center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quotePrefix="1"/>
    <xf numFmtId="166" fontId="0" fillId="0" borderId="0" xfId="0" applyNumberFormat="1" applyFont="1"/>
    <xf numFmtId="166" fontId="0" fillId="0" borderId="0" xfId="0" applyNumberForma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2" fontId="0" fillId="0" borderId="0" xfId="0" applyNumberFormat="1" applyBorder="1"/>
    <xf numFmtId="0" fontId="35" fillId="0" borderId="0" xfId="0" applyFont="1" applyAlignment="1">
      <alignment vertical="center"/>
    </xf>
    <xf numFmtId="167" fontId="0" fillId="0" borderId="0" xfId="0" applyNumberFormat="1"/>
    <xf numFmtId="167" fontId="0" fillId="0" borderId="0" xfId="0" applyNumberFormat="1" applyFill="1"/>
    <xf numFmtId="167" fontId="0" fillId="0" borderId="0" xfId="0" applyNumberFormat="1" applyBorder="1"/>
    <xf numFmtId="0" fontId="0" fillId="0" borderId="15" xfId="0" applyBorder="1"/>
    <xf numFmtId="0" fontId="31" fillId="0" borderId="15" xfId="0" applyFont="1" applyBorder="1" applyAlignment="1">
      <alignment horizontal="center"/>
    </xf>
    <xf numFmtId="0" fontId="37" fillId="0" borderId="0" xfId="0" applyFont="1"/>
    <xf numFmtId="0" fontId="38" fillId="0" borderId="0" xfId="0" applyFont="1"/>
    <xf numFmtId="2" fontId="0" fillId="0" borderId="0" xfId="0" quotePrefix="1" applyNumberFormat="1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quotePrefix="1" applyNumberFormat="1"/>
    <xf numFmtId="0" fontId="42" fillId="0" borderId="0" xfId="0" applyFont="1"/>
    <xf numFmtId="0" fontId="43" fillId="0" borderId="0" xfId="0" applyFont="1"/>
    <xf numFmtId="2" fontId="0" fillId="0" borderId="0" xfId="0" applyNumberFormat="1" applyAlignment="1"/>
    <xf numFmtId="2" fontId="0" fillId="0" borderId="0" xfId="0" applyNumberFormat="1" applyAlignment="1">
      <alignment horizontal="center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0" fillId="24" borderId="28" xfId="0" applyFill="1" applyBorder="1"/>
    <xf numFmtId="0" fontId="0" fillId="24" borderId="29" xfId="0" applyFill="1" applyBorder="1"/>
    <xf numFmtId="0" fontId="38" fillId="24" borderId="30" xfId="0" applyFont="1" applyFill="1" applyBorder="1"/>
    <xf numFmtId="0" fontId="0" fillId="24" borderId="31" xfId="0" applyFill="1" applyBorder="1"/>
    <xf numFmtId="0" fontId="25" fillId="24" borderId="32" xfId="0" applyFont="1" applyFill="1" applyBorder="1"/>
    <xf numFmtId="0" fontId="0" fillId="24" borderId="0" xfId="0" applyFill="1" applyBorder="1"/>
    <xf numFmtId="0" fontId="25" fillId="24" borderId="0" xfId="0" applyFont="1" applyFill="1" applyBorder="1"/>
    <xf numFmtId="0" fontId="44" fillId="24" borderId="32" xfId="0" applyFont="1" applyFill="1" applyBorder="1" applyAlignment="1">
      <alignment vertical="center"/>
    </xf>
    <xf numFmtId="0" fontId="0" fillId="24" borderId="33" xfId="0" applyFill="1" applyBorder="1"/>
    <xf numFmtId="0" fontId="0" fillId="24" borderId="34" xfId="0" applyFill="1" applyBorder="1"/>
    <xf numFmtId="0" fontId="19" fillId="24" borderId="34" xfId="0" applyFont="1" applyFill="1" applyBorder="1"/>
    <xf numFmtId="0" fontId="0" fillId="24" borderId="35" xfId="0" applyFill="1" applyBorder="1"/>
    <xf numFmtId="0" fontId="45" fillId="0" borderId="0" xfId="0" applyFont="1"/>
    <xf numFmtId="0" fontId="0" fillId="24" borderId="20" xfId="0" applyFill="1" applyBorder="1" applyAlignment="1">
      <alignment horizontal="left" vertical="center" indent="1"/>
    </xf>
    <xf numFmtId="0" fontId="55" fillId="24" borderId="20" xfId="0" applyFont="1" applyFill="1" applyBorder="1" applyAlignment="1">
      <alignment horizontal="left" vertical="center" indent="1"/>
    </xf>
    <xf numFmtId="0" fontId="0" fillId="0" borderId="0" xfId="0"/>
    <xf numFmtId="0" fontId="18" fillId="0" borderId="0" xfId="0" applyFont="1" applyBorder="1" applyAlignment="1">
      <alignment horizontal="center"/>
    </xf>
    <xf numFmtId="0" fontId="0" fillId="0" borderId="0" xfId="0" applyBorder="1"/>
    <xf numFmtId="0" fontId="20" fillId="0" borderId="0" xfId="0" applyFont="1" applyBorder="1"/>
    <xf numFmtId="0" fontId="50" fillId="24" borderId="20" xfId="0" applyFont="1" applyFill="1" applyBorder="1" applyAlignment="1">
      <alignment vertical="center"/>
    </xf>
    <xf numFmtId="0" fontId="51" fillId="24" borderId="20" xfId="0" applyFont="1" applyFill="1" applyBorder="1" applyAlignment="1">
      <alignment vertical="center"/>
    </xf>
    <xf numFmtId="0" fontId="52" fillId="24" borderId="20" xfId="0" applyFont="1" applyFill="1" applyBorder="1" applyAlignment="1">
      <alignment vertical="center"/>
    </xf>
    <xf numFmtId="0" fontId="52" fillId="24" borderId="0" xfId="0" applyFont="1" applyFill="1" applyBorder="1" applyAlignment="1">
      <alignment vertical="center"/>
    </xf>
    <xf numFmtId="0" fontId="0" fillId="24" borderId="0" xfId="0" applyFill="1" applyBorder="1" applyAlignment="1">
      <alignment vertical="center"/>
    </xf>
    <xf numFmtId="0" fontId="0" fillId="24" borderId="21" xfId="0" applyFill="1" applyBorder="1" applyAlignment="1">
      <alignment vertical="center"/>
    </xf>
    <xf numFmtId="0" fontId="0" fillId="24" borderId="20" xfId="0" applyFill="1" applyBorder="1" applyAlignment="1">
      <alignment vertical="center"/>
    </xf>
    <xf numFmtId="0" fontId="49" fillId="24" borderId="20" xfId="0" applyFont="1" applyFill="1" applyBorder="1" applyAlignment="1">
      <alignment horizontal="left" vertical="center" indent="1"/>
    </xf>
    <xf numFmtId="0" fontId="0" fillId="24" borderId="20" xfId="0" applyFill="1" applyBorder="1"/>
    <xf numFmtId="0" fontId="0" fillId="24" borderId="0" xfId="0" applyFill="1" applyBorder="1" applyAlignment="1">
      <alignment vertical="center"/>
    </xf>
    <xf numFmtId="0" fontId="0" fillId="24" borderId="21" xfId="0" applyFill="1" applyBorder="1" applyAlignment="1">
      <alignment vertical="center"/>
    </xf>
    <xf numFmtId="0" fontId="0" fillId="24" borderId="20" xfId="0" applyFill="1" applyBorder="1" applyAlignment="1">
      <alignment vertical="center"/>
    </xf>
    <xf numFmtId="0" fontId="0" fillId="0" borderId="0" xfId="0"/>
    <xf numFmtId="0" fontId="0" fillId="0" borderId="0" xfId="0" applyBorder="1"/>
    <xf numFmtId="0" fontId="0" fillId="24" borderId="0" xfId="0" applyFill="1" applyBorder="1"/>
    <xf numFmtId="0" fontId="0" fillId="24" borderId="20" xfId="0" applyFill="1" applyBorder="1"/>
    <xf numFmtId="0" fontId="0" fillId="24" borderId="0" xfId="0" applyFill="1" applyBorder="1" applyAlignment="1">
      <alignment vertical="center"/>
    </xf>
    <xf numFmtId="0" fontId="0" fillId="24" borderId="21" xfId="0" applyFill="1" applyBorder="1" applyAlignment="1">
      <alignment vertical="center"/>
    </xf>
    <xf numFmtId="0" fontId="0" fillId="24" borderId="22" xfId="0" applyFill="1" applyBorder="1" applyAlignment="1">
      <alignment vertical="center"/>
    </xf>
    <xf numFmtId="0" fontId="0" fillId="24" borderId="23" xfId="0" applyFill="1" applyBorder="1" applyAlignment="1">
      <alignment vertical="center"/>
    </xf>
    <xf numFmtId="0" fontId="0" fillId="24" borderId="24" xfId="0" applyFill="1" applyBorder="1" applyAlignment="1">
      <alignment vertical="center"/>
    </xf>
    <xf numFmtId="0" fontId="0" fillId="24" borderId="20" xfId="0" applyFill="1" applyBorder="1" applyAlignment="1">
      <alignment vertical="center"/>
    </xf>
    <xf numFmtId="0" fontId="0" fillId="24" borderId="21" xfId="0" applyFill="1" applyBorder="1"/>
    <xf numFmtId="0" fontId="0" fillId="0" borderId="0" xfId="0"/>
    <xf numFmtId="0" fontId="0" fillId="26" borderId="20" xfId="0" applyFill="1" applyBorder="1" applyAlignment="1">
      <alignment vertical="center"/>
    </xf>
    <xf numFmtId="0" fontId="0" fillId="26" borderId="0" xfId="0" applyFill="1" applyBorder="1" applyAlignment="1">
      <alignment vertical="center"/>
    </xf>
    <xf numFmtId="0" fontId="0" fillId="26" borderId="21" xfId="0" applyFill="1" applyBorder="1" applyAlignment="1">
      <alignment vertical="center"/>
    </xf>
    <xf numFmtId="0" fontId="0" fillId="26" borderId="22" xfId="0" applyFill="1" applyBorder="1" applyAlignment="1">
      <alignment vertical="center"/>
    </xf>
    <xf numFmtId="0" fontId="0" fillId="26" borderId="23" xfId="0" applyFill="1" applyBorder="1" applyAlignment="1">
      <alignment vertical="center"/>
    </xf>
    <xf numFmtId="0" fontId="0" fillId="26" borderId="24" xfId="0" applyFill="1" applyBorder="1" applyAlignment="1">
      <alignment vertical="center"/>
    </xf>
    <xf numFmtId="0" fontId="0" fillId="26" borderId="20" xfId="0" applyFont="1" applyFill="1" applyBorder="1" applyAlignment="1">
      <alignment horizontal="left" vertical="center"/>
    </xf>
    <xf numFmtId="37" fontId="32" fillId="27" borderId="36" xfId="44" applyNumberFormat="1" applyFill="1" applyBorder="1" applyAlignment="1" applyProtection="1">
      <alignment horizontal="center" vertical="center"/>
      <protection locked="0"/>
    </xf>
    <xf numFmtId="0" fontId="0" fillId="24" borderId="22" xfId="0" applyFill="1" applyBorder="1" applyAlignment="1">
      <alignment horizontal="left" vertical="center" indent="1"/>
    </xf>
    <xf numFmtId="0" fontId="0" fillId="0" borderId="0" xfId="0"/>
    <xf numFmtId="0" fontId="0" fillId="26" borderId="20" xfId="0" applyFill="1" applyBorder="1" applyAlignment="1">
      <alignment vertical="center"/>
    </xf>
    <xf numFmtId="0" fontId="0" fillId="26" borderId="0" xfId="0" applyFill="1" applyBorder="1" applyAlignment="1">
      <alignment vertical="center"/>
    </xf>
    <xf numFmtId="0" fontId="0" fillId="26" borderId="21" xfId="0" applyFill="1" applyBorder="1" applyAlignment="1">
      <alignment vertical="center"/>
    </xf>
    <xf numFmtId="0" fontId="0" fillId="26" borderId="22" xfId="0" applyFill="1" applyBorder="1" applyAlignment="1">
      <alignment vertical="center"/>
    </xf>
    <xf numFmtId="0" fontId="0" fillId="26" borderId="23" xfId="0" applyFill="1" applyBorder="1" applyAlignment="1">
      <alignment vertical="center"/>
    </xf>
    <xf numFmtId="0" fontId="0" fillId="26" borderId="24" xfId="0" applyFill="1" applyBorder="1" applyAlignment="1">
      <alignment vertical="center"/>
    </xf>
    <xf numFmtId="3" fontId="32" fillId="29" borderId="11" xfId="45" quotePrefix="1" applyNumberFormat="1" applyFill="1" applyBorder="1" applyAlignment="1">
      <alignment horizontal="center" vertical="center"/>
    </xf>
    <xf numFmtId="3" fontId="32" fillId="29" borderId="11" xfId="45" applyNumberFormat="1" applyFill="1" applyBorder="1" applyAlignment="1">
      <alignment horizontal="center" vertical="center"/>
    </xf>
    <xf numFmtId="168" fontId="0" fillId="29" borderId="11" xfId="0" quotePrefix="1" applyNumberFormat="1" applyFont="1" applyFill="1" applyBorder="1" applyAlignment="1">
      <alignment horizontal="center" vertical="center"/>
    </xf>
    <xf numFmtId="0" fontId="0" fillId="26" borderId="21" xfId="0" applyFill="1" applyBorder="1" applyAlignment="1">
      <alignment horizontal="left" vertical="center"/>
    </xf>
    <xf numFmtId="3" fontId="32" fillId="26" borderId="0" xfId="45" applyNumberFormat="1" applyFill="1" applyBorder="1" applyAlignment="1">
      <alignment vertical="center"/>
    </xf>
    <xf numFmtId="0" fontId="41" fillId="26" borderId="20" xfId="0" applyFont="1" applyFill="1" applyBorder="1" applyAlignment="1">
      <alignment vertical="center"/>
    </xf>
    <xf numFmtId="3" fontId="0" fillId="26" borderId="0" xfId="0" applyNumberFormat="1" applyFill="1" applyBorder="1" applyAlignment="1">
      <alignment vertical="center"/>
    </xf>
    <xf numFmtId="3" fontId="0" fillId="26" borderId="0" xfId="0" applyNumberFormat="1" applyFont="1" applyFill="1" applyBorder="1" applyAlignment="1">
      <alignment horizontal="left" vertical="center"/>
    </xf>
    <xf numFmtId="3" fontId="32" fillId="26" borderId="0" xfId="45" applyNumberFormat="1" applyFill="1" applyBorder="1" applyAlignment="1">
      <alignment horizontal="left" vertical="center"/>
    </xf>
    <xf numFmtId="0" fontId="0" fillId="0" borderId="0" xfId="0"/>
    <xf numFmtId="0" fontId="0" fillId="0" borderId="0" xfId="0" applyBorder="1"/>
    <xf numFmtId="0" fontId="1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5" fillId="0" borderId="0" xfId="0" applyFont="1" applyAlignment="1">
      <alignment horizontal="center"/>
    </xf>
    <xf numFmtId="0" fontId="0" fillId="24" borderId="0" xfId="0" applyFill="1" applyBorder="1"/>
    <xf numFmtId="2" fontId="0" fillId="29" borderId="0" xfId="0" applyNumberFormat="1" applyFill="1" applyBorder="1" applyAlignment="1">
      <alignment horizontal="center"/>
    </xf>
    <xf numFmtId="2" fontId="0" fillId="29" borderId="15" xfId="0" applyNumberFormat="1" applyFill="1" applyBorder="1" applyAlignment="1">
      <alignment horizontal="center"/>
    </xf>
    <xf numFmtId="2" fontId="0" fillId="29" borderId="27" xfId="0" applyNumberFormat="1" applyFill="1" applyBorder="1" applyAlignment="1">
      <alignment horizontal="center"/>
    </xf>
    <xf numFmtId="0" fontId="50" fillId="24" borderId="20" xfId="0" applyFont="1" applyFill="1" applyBorder="1" applyAlignment="1">
      <alignment vertical="center"/>
    </xf>
    <xf numFmtId="0" fontId="51" fillId="24" borderId="20" xfId="0" applyFont="1" applyFill="1" applyBorder="1" applyAlignment="1">
      <alignment vertical="center"/>
    </xf>
    <xf numFmtId="0" fontId="52" fillId="24" borderId="20" xfId="0" applyFont="1" applyFill="1" applyBorder="1" applyAlignment="1">
      <alignment vertical="center"/>
    </xf>
    <xf numFmtId="0" fontId="0" fillId="24" borderId="20" xfId="0" applyFill="1" applyBorder="1"/>
    <xf numFmtId="0" fontId="52" fillId="24" borderId="0" xfId="0" applyFont="1" applyFill="1" applyBorder="1" applyAlignment="1">
      <alignment vertical="center"/>
    </xf>
    <xf numFmtId="0" fontId="0" fillId="0" borderId="40" xfId="0" applyFill="1" applyBorder="1" applyAlignment="1">
      <alignment horizontal="center"/>
    </xf>
    <xf numFmtId="0" fontId="0" fillId="24" borderId="0" xfId="0" applyFill="1" applyBorder="1" applyAlignment="1">
      <alignment vertical="center"/>
    </xf>
    <xf numFmtId="0" fontId="0" fillId="24" borderId="21" xfId="0" applyFill="1" applyBorder="1" applyAlignment="1">
      <alignment vertical="center"/>
    </xf>
    <xf numFmtId="0" fontId="0" fillId="24" borderId="22" xfId="0" applyFill="1" applyBorder="1" applyAlignment="1">
      <alignment vertical="center"/>
    </xf>
    <xf numFmtId="0" fontId="0" fillId="24" borderId="23" xfId="0" applyFill="1" applyBorder="1" applyAlignment="1">
      <alignment vertical="center"/>
    </xf>
    <xf numFmtId="0" fontId="0" fillId="24" borderId="24" xfId="0" applyFill="1" applyBorder="1" applyAlignment="1">
      <alignment vertical="center"/>
    </xf>
    <xf numFmtId="0" fontId="0" fillId="26" borderId="20" xfId="0" applyFill="1" applyBorder="1" applyAlignment="1">
      <alignment vertical="center"/>
    </xf>
    <xf numFmtId="0" fontId="0" fillId="26" borderId="0" xfId="0" applyFill="1" applyBorder="1" applyAlignment="1">
      <alignment vertical="center"/>
    </xf>
    <xf numFmtId="0" fontId="0" fillId="26" borderId="21" xfId="0" applyFill="1" applyBorder="1" applyAlignment="1">
      <alignment vertical="center"/>
    </xf>
    <xf numFmtId="169" fontId="0" fillId="27" borderId="11" xfId="0" applyNumberFormat="1" applyFont="1" applyFill="1" applyBorder="1" applyAlignment="1" applyProtection="1">
      <alignment horizontal="center" vertical="center"/>
      <protection locked="0"/>
    </xf>
    <xf numFmtId="0" fontId="0" fillId="24" borderId="20" xfId="0" applyFill="1" applyBorder="1" applyAlignment="1">
      <alignment vertical="center"/>
    </xf>
    <xf numFmtId="0" fontId="0" fillId="26" borderId="22" xfId="0" applyFill="1" applyBorder="1" applyAlignment="1">
      <alignment vertical="center"/>
    </xf>
    <xf numFmtId="0" fontId="0" fillId="26" borderId="23" xfId="0" applyFill="1" applyBorder="1" applyAlignment="1">
      <alignment vertical="center"/>
    </xf>
    <xf numFmtId="0" fontId="0" fillId="26" borderId="24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168" fontId="0" fillId="29" borderId="11" xfId="0" quotePrefix="1" applyNumberFormat="1" applyFont="1" applyFill="1" applyBorder="1" applyAlignment="1">
      <alignment horizontal="center" vertical="center"/>
    </xf>
    <xf numFmtId="0" fontId="0" fillId="24" borderId="21" xfId="0" applyFill="1" applyBorder="1"/>
    <xf numFmtId="0" fontId="18" fillId="24" borderId="17" xfId="0" applyFont="1" applyFill="1" applyBorder="1" applyAlignment="1">
      <alignment vertical="center"/>
    </xf>
    <xf numFmtId="0" fontId="18" fillId="24" borderId="18" xfId="0" applyFont="1" applyFill="1" applyBorder="1" applyAlignment="1">
      <alignment vertical="center"/>
    </xf>
    <xf numFmtId="0" fontId="18" fillId="24" borderId="19" xfId="0" applyFont="1" applyFill="1" applyBorder="1" applyAlignment="1">
      <alignment vertical="center"/>
    </xf>
    <xf numFmtId="0" fontId="0" fillId="26" borderId="21" xfId="0" applyFont="1" applyFill="1" applyBorder="1" applyAlignment="1">
      <alignment horizontal="left" vertical="center"/>
    </xf>
    <xf numFmtId="0" fontId="0" fillId="26" borderId="20" xfId="0" applyFont="1" applyFill="1" applyBorder="1" applyAlignment="1">
      <alignment horizontal="left" vertical="center"/>
    </xf>
    <xf numFmtId="0" fontId="0" fillId="26" borderId="21" xfId="0" applyFill="1" applyBorder="1" applyAlignment="1">
      <alignment horizontal="left" vertical="center"/>
    </xf>
    <xf numFmtId="169" fontId="0" fillId="27" borderId="36" xfId="0" applyNumberFormat="1" applyFont="1" applyFill="1" applyBorder="1" applyAlignment="1" applyProtection="1">
      <alignment horizontal="center" vertical="center"/>
      <protection locked="0"/>
    </xf>
    <xf numFmtId="0" fontId="41" fillId="26" borderId="20" xfId="0" applyFont="1" applyFill="1" applyBorder="1" applyAlignment="1">
      <alignment vertical="center"/>
    </xf>
    <xf numFmtId="3" fontId="0" fillId="26" borderId="0" xfId="0" applyNumberFormat="1" applyFill="1" applyBorder="1" applyAlignment="1">
      <alignment vertical="center"/>
    </xf>
    <xf numFmtId="3" fontId="0" fillId="26" borderId="0" xfId="0" applyNumberFormat="1" applyFont="1" applyFill="1" applyBorder="1" applyAlignment="1">
      <alignment horizontal="left" vertical="center"/>
    </xf>
    <xf numFmtId="0" fontId="49" fillId="0" borderId="0" xfId="0" applyFont="1" applyAlignment="1">
      <alignment vertical="center"/>
    </xf>
    <xf numFmtId="2" fontId="0" fillId="29" borderId="10" xfId="0" applyNumberFormat="1" applyFill="1" applyBorder="1" applyAlignment="1">
      <alignment horizontal="center"/>
    </xf>
    <xf numFmtId="2" fontId="0" fillId="29" borderId="26" xfId="0" applyNumberFormat="1" applyFill="1" applyBorder="1" applyAlignment="1">
      <alignment horizontal="center"/>
    </xf>
    <xf numFmtId="2" fontId="0" fillId="29" borderId="16" xfId="0" applyNumberFormat="1" applyFill="1" applyBorder="1" applyAlignment="1">
      <alignment horizontal="center"/>
    </xf>
    <xf numFmtId="2" fontId="0" fillId="29" borderId="41" xfId="0" applyNumberFormat="1" applyFill="1" applyBorder="1" applyAlignment="1">
      <alignment horizontal="center"/>
    </xf>
    <xf numFmtId="2" fontId="0" fillId="29" borderId="25" xfId="0" applyNumberFormat="1" applyFill="1" applyBorder="1" applyAlignment="1">
      <alignment horizontal="center"/>
    </xf>
    <xf numFmtId="2" fontId="0" fillId="29" borderId="12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24" borderId="0" xfId="0" applyFont="1" applyFill="1" applyBorder="1" applyAlignment="1">
      <alignment vertical="center"/>
    </xf>
    <xf numFmtId="0" fontId="0" fillId="30" borderId="0" xfId="0" applyFill="1" applyBorder="1" applyAlignment="1">
      <alignment horizontal="center"/>
    </xf>
    <xf numFmtId="0" fontId="0" fillId="0" borderId="35" xfId="0" applyFill="1" applyBorder="1"/>
    <xf numFmtId="0" fontId="0" fillId="0" borderId="34" xfId="0" applyFill="1" applyBorder="1"/>
    <xf numFmtId="0" fontId="19" fillId="0" borderId="34" xfId="0" applyFont="1" applyFill="1" applyBorder="1"/>
    <xf numFmtId="0" fontId="0" fillId="0" borderId="33" xfId="0" applyFill="1" applyBorder="1"/>
    <xf numFmtId="0" fontId="21" fillId="0" borderId="32" xfId="0" applyFont="1" applyFill="1" applyBorder="1"/>
    <xf numFmtId="0" fontId="0" fillId="0" borderId="0" xfId="0" applyFill="1" applyBorder="1"/>
    <xf numFmtId="0" fontId="0" fillId="0" borderId="31" xfId="0" applyFill="1" applyBorder="1"/>
    <xf numFmtId="0" fontId="25" fillId="0" borderId="32" xfId="0" applyFont="1" applyFill="1" applyBorder="1"/>
    <xf numFmtId="0" fontId="0" fillId="0" borderId="32" xfId="0" applyFill="1" applyBorder="1"/>
    <xf numFmtId="0" fontId="25" fillId="0" borderId="0" xfId="0" applyFont="1" applyFill="1" applyBorder="1"/>
    <xf numFmtId="0" fontId="0" fillId="0" borderId="0" xfId="0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0" fillId="0" borderId="30" xfId="0" applyFill="1" applyBorder="1"/>
    <xf numFmtId="0" fontId="0" fillId="0" borderId="29" xfId="0" applyFill="1" applyBorder="1"/>
    <xf numFmtId="0" fontId="0" fillId="0" borderId="28" xfId="0" applyFill="1" applyBorder="1"/>
    <xf numFmtId="0" fontId="49" fillId="24" borderId="20" xfId="0" applyFont="1" applyFill="1" applyBorder="1" applyAlignment="1">
      <alignment horizontal="left" vertical="center" indent="1"/>
    </xf>
    <xf numFmtId="170" fontId="32" fillId="27" borderId="36" xfId="44" applyNumberFormat="1" applyFill="1" applyBorder="1" applyAlignment="1" applyProtection="1">
      <alignment horizontal="center" vertical="center"/>
      <protection locked="0"/>
    </xf>
    <xf numFmtId="0" fontId="50" fillId="24" borderId="17" xfId="0" applyFont="1" applyFill="1" applyBorder="1" applyAlignment="1">
      <alignment vertical="center"/>
    </xf>
    <xf numFmtId="0" fontId="0" fillId="24" borderId="18" xfId="0" applyFill="1" applyBorder="1" applyAlignment="1">
      <alignment vertical="center"/>
    </xf>
    <xf numFmtId="0" fontId="0" fillId="24" borderId="19" xfId="0" applyFill="1" applyBorder="1" applyAlignment="1">
      <alignment vertical="center"/>
    </xf>
    <xf numFmtId="0" fontId="0" fillId="27" borderId="36" xfId="0" applyNumberFormat="1" applyFont="1" applyFill="1" applyBorder="1" applyAlignment="1" applyProtection="1">
      <alignment horizontal="center" vertical="center"/>
      <protection locked="0"/>
    </xf>
    <xf numFmtId="3" fontId="0" fillId="27" borderId="11" xfId="0" applyNumberFormat="1" applyFont="1" applyFill="1" applyBorder="1" applyAlignment="1" applyProtection="1">
      <alignment horizontal="center" vertical="center"/>
      <protection locked="0"/>
    </xf>
    <xf numFmtId="0" fontId="32" fillId="27" borderId="36" xfId="44" applyNumberFormat="1" applyFill="1" applyBorder="1" applyAlignment="1" applyProtection="1">
      <alignment horizontal="center" vertical="center"/>
      <protection locked="0"/>
    </xf>
    <xf numFmtId="0" fontId="0" fillId="26" borderId="21" xfId="0" applyNumberFormat="1" applyFont="1" applyFill="1" applyBorder="1" applyAlignment="1">
      <alignment horizontal="left" vertical="center"/>
    </xf>
    <xf numFmtId="0" fontId="41" fillId="26" borderId="22" xfId="0" applyFont="1" applyFill="1" applyBorder="1" applyAlignment="1">
      <alignment vertical="center"/>
    </xf>
    <xf numFmtId="0" fontId="43" fillId="24" borderId="0" xfId="0" applyFont="1" applyFill="1" applyBorder="1" applyAlignment="1">
      <alignment horizontal="left"/>
    </xf>
    <xf numFmtId="0" fontId="43" fillId="24" borderId="0" xfId="0" applyFont="1" applyFill="1" applyBorder="1" applyAlignment="1">
      <alignment horizontal="justify"/>
    </xf>
    <xf numFmtId="0" fontId="54" fillId="24" borderId="37" xfId="0" applyFont="1" applyFill="1" applyBorder="1" applyAlignment="1">
      <alignment horizontal="center" vertical="center"/>
    </xf>
    <xf numFmtId="0" fontId="54" fillId="24" borderId="38" xfId="0" applyFont="1" applyFill="1" applyBorder="1" applyAlignment="1">
      <alignment horizontal="center" vertical="center"/>
    </xf>
    <xf numFmtId="0" fontId="54" fillId="24" borderId="39" xfId="0" applyFont="1" applyFill="1" applyBorder="1" applyAlignment="1">
      <alignment horizontal="center" vertical="center"/>
    </xf>
    <xf numFmtId="0" fontId="0" fillId="24" borderId="0" xfId="0" applyFill="1" applyBorder="1" applyAlignment="1">
      <alignment horizontal="center" vertical="top"/>
    </xf>
    <xf numFmtId="0" fontId="47" fillId="26" borderId="17" xfId="0" applyFont="1" applyFill="1" applyBorder="1" applyAlignment="1">
      <alignment horizontal="center" vertical="center"/>
    </xf>
    <xf numFmtId="0" fontId="47" fillId="26" borderId="18" xfId="0" applyFont="1" applyFill="1" applyBorder="1" applyAlignment="1">
      <alignment horizontal="center" vertical="center"/>
    </xf>
    <xf numFmtId="0" fontId="47" fillId="26" borderId="19" xfId="0" applyFont="1" applyFill="1" applyBorder="1" applyAlignment="1">
      <alignment horizontal="center" vertical="center"/>
    </xf>
    <xf numFmtId="0" fontId="0" fillId="26" borderId="20" xfId="0" applyFont="1" applyFill="1" applyBorder="1" applyAlignment="1">
      <alignment horizontal="center" vertical="center"/>
    </xf>
    <xf numFmtId="0" fontId="0" fillId="26" borderId="0" xfId="0" applyFont="1" applyFill="1" applyBorder="1" applyAlignment="1">
      <alignment horizontal="center" vertical="center"/>
    </xf>
    <xf numFmtId="0" fontId="0" fillId="26" borderId="20" xfId="0" applyFill="1" applyBorder="1" applyAlignment="1">
      <alignment horizontal="center" vertical="center"/>
    </xf>
    <xf numFmtId="0" fontId="0" fillId="26" borderId="0" xfId="0" applyFill="1" applyBorder="1" applyAlignment="1">
      <alignment horizontal="center" vertical="center"/>
    </xf>
    <xf numFmtId="0" fontId="56" fillId="24" borderId="0" xfId="34" applyFont="1" applyFill="1" applyBorder="1" applyAlignment="1">
      <alignment vertical="center"/>
    </xf>
    <xf numFmtId="0" fontId="56" fillId="24" borderId="21" xfId="34" applyFont="1" applyFill="1" applyBorder="1" applyAlignment="1">
      <alignment vertical="center"/>
    </xf>
    <xf numFmtId="0" fontId="56" fillId="24" borderId="0" xfId="34" applyFont="1" applyFill="1" applyBorder="1"/>
    <xf numFmtId="0" fontId="56" fillId="24" borderId="21" xfId="34" applyFont="1" applyFill="1" applyBorder="1"/>
    <xf numFmtId="0" fontId="27" fillId="24" borderId="0" xfId="34" applyFill="1" applyBorder="1"/>
    <xf numFmtId="0" fontId="48" fillId="28" borderId="0" xfId="0" applyFont="1" applyFill="1" applyAlignment="1">
      <alignment horizontal="center" vertical="center" textRotation="90"/>
    </xf>
    <xf numFmtId="0" fontId="18" fillId="24" borderId="20" xfId="0" applyFont="1" applyFill="1" applyBorder="1" applyAlignment="1">
      <alignment horizontal="center" vertical="center"/>
    </xf>
    <xf numFmtId="0" fontId="18" fillId="24" borderId="0" xfId="0" applyFont="1" applyFill="1" applyBorder="1" applyAlignment="1">
      <alignment horizontal="center" vertical="center"/>
    </xf>
    <xf numFmtId="0" fontId="18" fillId="24" borderId="21" xfId="0" applyFont="1" applyFill="1" applyBorder="1" applyAlignment="1">
      <alignment horizontal="center" vertical="center"/>
    </xf>
    <xf numFmtId="0" fontId="46" fillId="25" borderId="0" xfId="0" applyFont="1" applyFill="1" applyAlignment="1">
      <alignment horizontal="center" vertical="center" textRotation="90"/>
    </xf>
    <xf numFmtId="0" fontId="49" fillId="24" borderId="20" xfId="0" applyFont="1" applyFill="1" applyBorder="1" applyAlignment="1">
      <alignment horizontal="left" vertical="top" wrapText="1" indent="1"/>
    </xf>
    <xf numFmtId="0" fontId="49" fillId="24" borderId="0" xfId="0" applyFont="1" applyFill="1" applyBorder="1" applyAlignment="1">
      <alignment horizontal="left" vertical="top" wrapText="1" indent="1"/>
    </xf>
    <xf numFmtId="0" fontId="49" fillId="24" borderId="21" xfId="0" applyFont="1" applyFill="1" applyBorder="1" applyAlignment="1">
      <alignment horizontal="left" vertical="top" wrapText="1" indent="1"/>
    </xf>
    <xf numFmtId="0" fontId="49" fillId="24" borderId="20" xfId="0" applyFont="1" applyFill="1" applyBorder="1" applyAlignment="1">
      <alignment horizontal="left" vertical="center" wrapText="1" indent="1"/>
    </xf>
    <xf numFmtId="0" fontId="49" fillId="24" borderId="0" xfId="0" applyFont="1" applyFill="1" applyBorder="1" applyAlignment="1">
      <alignment horizontal="left" vertical="center" wrapText="1" indent="1"/>
    </xf>
    <xf numFmtId="0" fontId="49" fillId="24" borderId="21" xfId="0" applyFont="1" applyFill="1" applyBorder="1" applyAlignment="1">
      <alignment horizontal="left" vertical="center" wrapText="1" indent="1"/>
    </xf>
    <xf numFmtId="0" fontId="0" fillId="26" borderId="10" xfId="0" applyFill="1" applyBorder="1" applyAlignment="1">
      <alignment horizontal="center" vertical="center"/>
    </xf>
    <xf numFmtId="0" fontId="0" fillId="26" borderId="10" xfId="0" applyFont="1" applyFill="1" applyBorder="1" applyAlignment="1">
      <alignment horizontal="center" vertical="center"/>
    </xf>
    <xf numFmtId="0" fontId="56" fillId="24" borderId="0" xfId="34" applyFont="1" applyFill="1" applyBorder="1" applyAlignment="1">
      <alignment horizontal="center" vertical="center"/>
    </xf>
    <xf numFmtId="165" fontId="0" fillId="27" borderId="11" xfId="0" applyNumberFormat="1" applyFont="1" applyFill="1" applyBorder="1" applyAlignment="1" applyProtection="1">
      <alignment horizontal="center" vertical="center"/>
      <protection locked="0"/>
    </xf>
    <xf numFmtId="165" fontId="0" fillId="27" borderId="36" xfId="0" applyNumberFormat="1" applyFont="1" applyFill="1" applyBorder="1" applyAlignment="1" applyProtection="1">
      <alignment horizontal="center" vertical="center"/>
      <protection locked="0"/>
    </xf>
    <xf numFmtId="165" fontId="32" fillId="27" borderId="36" xfId="44" applyNumberFormat="1" applyFill="1" applyBorder="1" applyAlignment="1" applyProtection="1">
      <alignment horizontal="center" vertical="center"/>
      <protection locked="0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5" xfId="44" xr:uid="{00000000-0005-0000-0000-00001B000000}"/>
    <cellStyle name="Comma 7" xfId="45" xr:uid="{00000000-0005-0000-0000-00001C000000}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43" xr:uid="{00000000-0005-0000-0000-000028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Shear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6499358341878027"/>
          <c:y val="0.13512233789568251"/>
          <c:w val="0.65995043385748908"/>
          <c:h val="0.6443661971830986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'2. Single Conc Load'!$C$92:$C$192</c:f>
              <c:numCache>
                <c:formatCode>0.00</c:formatCode>
                <c:ptCount val="101"/>
                <c:pt idx="0">
                  <c:v>0</c:v>
                </c:pt>
                <c:pt idx="1">
                  <c:v>7.4999999999999997E-3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0.03</c:v>
                </c:pt>
                <c:pt idx="5">
                  <c:v>3.7499999999999999E-2</c:v>
                </c:pt>
                <c:pt idx="6">
                  <c:v>4.4999999999999998E-2</c:v>
                </c:pt>
                <c:pt idx="7">
                  <c:v>5.2499999999999998E-2</c:v>
                </c:pt>
                <c:pt idx="8">
                  <c:v>0.06</c:v>
                </c:pt>
                <c:pt idx="9">
                  <c:v>6.7500000000000004E-2</c:v>
                </c:pt>
                <c:pt idx="10">
                  <c:v>7.4999999999999997E-2</c:v>
                </c:pt>
                <c:pt idx="11">
                  <c:v>8.2500000000000004E-2</c:v>
                </c:pt>
                <c:pt idx="12">
                  <c:v>0.09</c:v>
                </c:pt>
                <c:pt idx="13">
                  <c:v>9.7500000000000003E-2</c:v>
                </c:pt>
                <c:pt idx="14">
                  <c:v>0.105</c:v>
                </c:pt>
                <c:pt idx="15">
                  <c:v>0.1125</c:v>
                </c:pt>
                <c:pt idx="16">
                  <c:v>0.12</c:v>
                </c:pt>
                <c:pt idx="17">
                  <c:v>0.1275</c:v>
                </c:pt>
                <c:pt idx="18">
                  <c:v>0.13500000000000001</c:v>
                </c:pt>
                <c:pt idx="19">
                  <c:v>0.14249999999999999</c:v>
                </c:pt>
                <c:pt idx="20">
                  <c:v>0.15</c:v>
                </c:pt>
                <c:pt idx="21">
                  <c:v>0.1575</c:v>
                </c:pt>
                <c:pt idx="22">
                  <c:v>0.16500000000000001</c:v>
                </c:pt>
                <c:pt idx="23">
                  <c:v>0.17249999999999999</c:v>
                </c:pt>
                <c:pt idx="24">
                  <c:v>0.18</c:v>
                </c:pt>
                <c:pt idx="25">
                  <c:v>0.1875</c:v>
                </c:pt>
                <c:pt idx="26">
                  <c:v>0.19500000000000001</c:v>
                </c:pt>
                <c:pt idx="27">
                  <c:v>0.20250000000000001</c:v>
                </c:pt>
                <c:pt idx="28">
                  <c:v>0.21</c:v>
                </c:pt>
                <c:pt idx="29">
                  <c:v>0.2175</c:v>
                </c:pt>
                <c:pt idx="30">
                  <c:v>0.22500000000000001</c:v>
                </c:pt>
                <c:pt idx="31">
                  <c:v>0.23250000000000001</c:v>
                </c:pt>
                <c:pt idx="32">
                  <c:v>0.24</c:v>
                </c:pt>
                <c:pt idx="33">
                  <c:v>0.2475</c:v>
                </c:pt>
                <c:pt idx="34">
                  <c:v>0.255</c:v>
                </c:pt>
                <c:pt idx="35">
                  <c:v>0.26250000000000001</c:v>
                </c:pt>
                <c:pt idx="36">
                  <c:v>0.27</c:v>
                </c:pt>
                <c:pt idx="37">
                  <c:v>0.27750000000000002</c:v>
                </c:pt>
                <c:pt idx="38">
                  <c:v>0.28499999999999998</c:v>
                </c:pt>
                <c:pt idx="39">
                  <c:v>0.29249999999999998</c:v>
                </c:pt>
                <c:pt idx="40">
                  <c:v>0.3</c:v>
                </c:pt>
                <c:pt idx="41">
                  <c:v>0.3075</c:v>
                </c:pt>
                <c:pt idx="42">
                  <c:v>0.315</c:v>
                </c:pt>
                <c:pt idx="43">
                  <c:v>0.32250000000000001</c:v>
                </c:pt>
                <c:pt idx="44">
                  <c:v>0.33</c:v>
                </c:pt>
                <c:pt idx="45">
                  <c:v>0.33750000000000002</c:v>
                </c:pt>
                <c:pt idx="46">
                  <c:v>0.34499999999999997</c:v>
                </c:pt>
                <c:pt idx="47">
                  <c:v>0.35249999999999998</c:v>
                </c:pt>
                <c:pt idx="48">
                  <c:v>0.36</c:v>
                </c:pt>
                <c:pt idx="49">
                  <c:v>0.36749999999999999</c:v>
                </c:pt>
                <c:pt idx="50">
                  <c:v>0.375</c:v>
                </c:pt>
                <c:pt idx="51">
                  <c:v>0.38250000000000001</c:v>
                </c:pt>
                <c:pt idx="52">
                  <c:v>0.39</c:v>
                </c:pt>
                <c:pt idx="53">
                  <c:v>0.39750000000000002</c:v>
                </c:pt>
                <c:pt idx="54">
                  <c:v>0.40500000000000003</c:v>
                </c:pt>
                <c:pt idx="55">
                  <c:v>0.41249999999999998</c:v>
                </c:pt>
                <c:pt idx="56">
                  <c:v>0.42</c:v>
                </c:pt>
                <c:pt idx="57">
                  <c:v>0.42749999999999999</c:v>
                </c:pt>
                <c:pt idx="58">
                  <c:v>0.435</c:v>
                </c:pt>
                <c:pt idx="59">
                  <c:v>0.4425</c:v>
                </c:pt>
                <c:pt idx="60">
                  <c:v>0.45</c:v>
                </c:pt>
                <c:pt idx="61">
                  <c:v>0.45750000000000002</c:v>
                </c:pt>
                <c:pt idx="62">
                  <c:v>0.46500000000000002</c:v>
                </c:pt>
                <c:pt idx="63">
                  <c:v>0.47249999999999998</c:v>
                </c:pt>
                <c:pt idx="64">
                  <c:v>0.48</c:v>
                </c:pt>
                <c:pt idx="65">
                  <c:v>0.48749999999999999</c:v>
                </c:pt>
                <c:pt idx="66">
                  <c:v>0.495</c:v>
                </c:pt>
                <c:pt idx="67">
                  <c:v>0.50249999999999995</c:v>
                </c:pt>
                <c:pt idx="68">
                  <c:v>0.51</c:v>
                </c:pt>
                <c:pt idx="69">
                  <c:v>0.51749999999999996</c:v>
                </c:pt>
                <c:pt idx="70">
                  <c:v>0.52500000000000002</c:v>
                </c:pt>
                <c:pt idx="71">
                  <c:v>0.53249999999999997</c:v>
                </c:pt>
                <c:pt idx="72">
                  <c:v>0.54</c:v>
                </c:pt>
                <c:pt idx="73">
                  <c:v>0.54749999999999999</c:v>
                </c:pt>
                <c:pt idx="74">
                  <c:v>0.55500000000000005</c:v>
                </c:pt>
                <c:pt idx="75">
                  <c:v>0.5625</c:v>
                </c:pt>
                <c:pt idx="76">
                  <c:v>0.56999999999999995</c:v>
                </c:pt>
                <c:pt idx="77">
                  <c:v>0.57750000000000001</c:v>
                </c:pt>
                <c:pt idx="78">
                  <c:v>0.58499999999999996</c:v>
                </c:pt>
                <c:pt idx="79">
                  <c:v>0.59250000000000003</c:v>
                </c:pt>
                <c:pt idx="80">
                  <c:v>0.6</c:v>
                </c:pt>
                <c:pt idx="81">
                  <c:v>0.60750000000000004</c:v>
                </c:pt>
                <c:pt idx="82">
                  <c:v>0.61499999999999999</c:v>
                </c:pt>
                <c:pt idx="83">
                  <c:v>0.62250000000000005</c:v>
                </c:pt>
                <c:pt idx="84">
                  <c:v>0.63</c:v>
                </c:pt>
                <c:pt idx="85">
                  <c:v>0.63749999999999996</c:v>
                </c:pt>
                <c:pt idx="86">
                  <c:v>0.64500000000000002</c:v>
                </c:pt>
                <c:pt idx="87">
                  <c:v>0.65249999999999997</c:v>
                </c:pt>
                <c:pt idx="88">
                  <c:v>0.66</c:v>
                </c:pt>
                <c:pt idx="89">
                  <c:v>0.66749999999999998</c:v>
                </c:pt>
                <c:pt idx="90">
                  <c:v>0.67500000000000004</c:v>
                </c:pt>
                <c:pt idx="91">
                  <c:v>0.6825</c:v>
                </c:pt>
                <c:pt idx="92">
                  <c:v>0.69</c:v>
                </c:pt>
                <c:pt idx="93">
                  <c:v>0.69750000000000001</c:v>
                </c:pt>
                <c:pt idx="94">
                  <c:v>0.70499999999999996</c:v>
                </c:pt>
                <c:pt idx="95">
                  <c:v>0.71250000000000002</c:v>
                </c:pt>
                <c:pt idx="96">
                  <c:v>0.72</c:v>
                </c:pt>
                <c:pt idx="97">
                  <c:v>0.72750000000000004</c:v>
                </c:pt>
                <c:pt idx="98">
                  <c:v>0.73499999999999999</c:v>
                </c:pt>
                <c:pt idx="99">
                  <c:v>0.74250000000000005</c:v>
                </c:pt>
                <c:pt idx="100">
                  <c:v>0.75</c:v>
                </c:pt>
              </c:numCache>
            </c:numRef>
          </c:xVal>
          <c:yVal>
            <c:numRef>
              <c:f>'2. Single Conc Load'!$D$92:$D$192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E2-4670-9395-A894B38F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11008"/>
        <c:axId val="36954496"/>
      </c:scatterChart>
      <c:valAx>
        <c:axId val="3401100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4839332761129978"/>
              <c:y val="0.8930007574556535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6954496"/>
        <c:crosses val="autoZero"/>
        <c:crossBetween val="midCat"/>
      </c:valAx>
      <c:valAx>
        <c:axId val="369544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
(kN)</a:t>
                </a:r>
              </a:p>
            </c:rich>
          </c:tx>
          <c:layout>
            <c:manualLayout>
              <c:xMode val="edge"/>
              <c:yMode val="edge"/>
              <c:x val="6.4657036502733287E-2"/>
              <c:y val="0.4196760837911332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011008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Distributed Load (Input)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21579670259664169"/>
          <c:y val="0.1532524059492564"/>
          <c:w val="0.71641872435848464"/>
          <c:h val="0.6418554972295144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'4. Single Dist Load'!$AB$432:$AB$532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'4. Single Dist Load'!$AC$432:$AC$532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60</c:v>
                </c:pt>
                <c:pt idx="26">
                  <c:v>62.400000000000006</c:v>
                </c:pt>
                <c:pt idx="27">
                  <c:v>64.800000000000011</c:v>
                </c:pt>
                <c:pt idx="28">
                  <c:v>67.2</c:v>
                </c:pt>
                <c:pt idx="29">
                  <c:v>69.599999999999994</c:v>
                </c:pt>
                <c:pt idx="30">
                  <c:v>72</c:v>
                </c:pt>
                <c:pt idx="31">
                  <c:v>74.400000000000006</c:v>
                </c:pt>
                <c:pt idx="32">
                  <c:v>76.8</c:v>
                </c:pt>
                <c:pt idx="33">
                  <c:v>79.2</c:v>
                </c:pt>
                <c:pt idx="34">
                  <c:v>81.599999999999994</c:v>
                </c:pt>
                <c:pt idx="35">
                  <c:v>84</c:v>
                </c:pt>
                <c:pt idx="36">
                  <c:v>86.4</c:v>
                </c:pt>
                <c:pt idx="37">
                  <c:v>88.800000000000011</c:v>
                </c:pt>
                <c:pt idx="38">
                  <c:v>91.199999999999989</c:v>
                </c:pt>
                <c:pt idx="39">
                  <c:v>93.6</c:v>
                </c:pt>
                <c:pt idx="40">
                  <c:v>96</c:v>
                </c:pt>
                <c:pt idx="41">
                  <c:v>98.4</c:v>
                </c:pt>
                <c:pt idx="42">
                  <c:v>100.8</c:v>
                </c:pt>
                <c:pt idx="43">
                  <c:v>103.2</c:v>
                </c:pt>
                <c:pt idx="44">
                  <c:v>105.60000000000001</c:v>
                </c:pt>
                <c:pt idx="45">
                  <c:v>108</c:v>
                </c:pt>
                <c:pt idx="46">
                  <c:v>110.39999999999999</c:v>
                </c:pt>
                <c:pt idx="47">
                  <c:v>112.8</c:v>
                </c:pt>
                <c:pt idx="48">
                  <c:v>115.19999999999999</c:v>
                </c:pt>
                <c:pt idx="49">
                  <c:v>117.6</c:v>
                </c:pt>
                <c:pt idx="50">
                  <c:v>120</c:v>
                </c:pt>
                <c:pt idx="51">
                  <c:v>122.4</c:v>
                </c:pt>
                <c:pt idx="52">
                  <c:v>124.80000000000001</c:v>
                </c:pt>
                <c:pt idx="53">
                  <c:v>127.2</c:v>
                </c:pt>
                <c:pt idx="54">
                  <c:v>129.60000000000002</c:v>
                </c:pt>
                <c:pt idx="55">
                  <c:v>132</c:v>
                </c:pt>
                <c:pt idx="56">
                  <c:v>134.39999999999998</c:v>
                </c:pt>
                <c:pt idx="57">
                  <c:v>136.80000000000001</c:v>
                </c:pt>
                <c:pt idx="58">
                  <c:v>139.19999999999999</c:v>
                </c:pt>
                <c:pt idx="59">
                  <c:v>141.6</c:v>
                </c:pt>
                <c:pt idx="60">
                  <c:v>144</c:v>
                </c:pt>
                <c:pt idx="61">
                  <c:v>146.4</c:v>
                </c:pt>
                <c:pt idx="62">
                  <c:v>148.80000000000001</c:v>
                </c:pt>
                <c:pt idx="63">
                  <c:v>151.19999999999999</c:v>
                </c:pt>
                <c:pt idx="64">
                  <c:v>153.6</c:v>
                </c:pt>
                <c:pt idx="65">
                  <c:v>156</c:v>
                </c:pt>
                <c:pt idx="66">
                  <c:v>158.4</c:v>
                </c:pt>
                <c:pt idx="67">
                  <c:v>160.79999999999998</c:v>
                </c:pt>
                <c:pt idx="68">
                  <c:v>163.19999999999999</c:v>
                </c:pt>
                <c:pt idx="69">
                  <c:v>165.6</c:v>
                </c:pt>
                <c:pt idx="70">
                  <c:v>168</c:v>
                </c:pt>
                <c:pt idx="71">
                  <c:v>170.39999999999998</c:v>
                </c:pt>
                <c:pt idx="72">
                  <c:v>172.8</c:v>
                </c:pt>
                <c:pt idx="73">
                  <c:v>175.2</c:v>
                </c:pt>
                <c:pt idx="74">
                  <c:v>177.60000000000002</c:v>
                </c:pt>
                <c:pt idx="75">
                  <c:v>180</c:v>
                </c:pt>
                <c:pt idx="76">
                  <c:v>182.39999999999998</c:v>
                </c:pt>
                <c:pt idx="77">
                  <c:v>184.8</c:v>
                </c:pt>
                <c:pt idx="78">
                  <c:v>187.2</c:v>
                </c:pt>
                <c:pt idx="79">
                  <c:v>189.60000000000002</c:v>
                </c:pt>
                <c:pt idx="80">
                  <c:v>192</c:v>
                </c:pt>
                <c:pt idx="81">
                  <c:v>194.4</c:v>
                </c:pt>
                <c:pt idx="82">
                  <c:v>196.8</c:v>
                </c:pt>
                <c:pt idx="83">
                  <c:v>199.20000000000002</c:v>
                </c:pt>
                <c:pt idx="84">
                  <c:v>201.6</c:v>
                </c:pt>
                <c:pt idx="85">
                  <c:v>204</c:v>
                </c:pt>
                <c:pt idx="86">
                  <c:v>206.4</c:v>
                </c:pt>
                <c:pt idx="87">
                  <c:v>208.79999999999998</c:v>
                </c:pt>
                <c:pt idx="88">
                  <c:v>211.20000000000002</c:v>
                </c:pt>
                <c:pt idx="89">
                  <c:v>213.6</c:v>
                </c:pt>
                <c:pt idx="90">
                  <c:v>216</c:v>
                </c:pt>
                <c:pt idx="91">
                  <c:v>218.4</c:v>
                </c:pt>
                <c:pt idx="92">
                  <c:v>220.79999999999998</c:v>
                </c:pt>
                <c:pt idx="93">
                  <c:v>223.2</c:v>
                </c:pt>
                <c:pt idx="94">
                  <c:v>225.6</c:v>
                </c:pt>
                <c:pt idx="95">
                  <c:v>228</c:v>
                </c:pt>
                <c:pt idx="96">
                  <c:v>230.39999999999998</c:v>
                </c:pt>
                <c:pt idx="97">
                  <c:v>232.8</c:v>
                </c:pt>
                <c:pt idx="98">
                  <c:v>235.2</c:v>
                </c:pt>
                <c:pt idx="99">
                  <c:v>237.60000000000002</c:v>
                </c:pt>
                <c:pt idx="100">
                  <c:v>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71-4833-B90C-40F1503FA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9552"/>
        <c:axId val="36921728"/>
      </c:scatterChart>
      <c:valAx>
        <c:axId val="3691955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1262982079393182"/>
              <c:y val="0.9110877806940799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6921728"/>
        <c:crosses val="autoZero"/>
        <c:crossBetween val="midCat"/>
      </c:valAx>
      <c:valAx>
        <c:axId val="369217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w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(kN/m)</a:t>
                </a:r>
              </a:p>
            </c:rich>
          </c:tx>
          <c:layout>
            <c:manualLayout>
              <c:xMode val="edge"/>
              <c:yMode val="edge"/>
              <c:x val="4.9838482739881548E-2"/>
              <c:y val="0.404236778538415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6919552"/>
        <c:crosses val="autoZero"/>
        <c:crossBetween val="midCat"/>
      </c:valAx>
      <c:spPr>
        <a:solidFill>
          <a:srgbClr val="FFCC99"/>
        </a:solidFill>
      </c:spPr>
    </c:plotArea>
    <c:plotVisOnly val="0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Shear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7163932094695059"/>
          <c:y val="0.14333698353930943"/>
          <c:w val="0.65995043385748908"/>
          <c:h val="0.6443661971830986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'5. Two Dist Loads'!$C$109:$C$209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'5. Two Dist Loads'!$D$109:$D$209</c:f>
              <c:numCache>
                <c:formatCode>0.00</c:formatCode>
                <c:ptCount val="101"/>
                <c:pt idx="0">
                  <c:v>0</c:v>
                </c:pt>
                <c:pt idx="1">
                  <c:v>-0.14399999999999999</c:v>
                </c:pt>
                <c:pt idx="2">
                  <c:v>-0.57599999999999996</c:v>
                </c:pt>
                <c:pt idx="3">
                  <c:v>-1.296</c:v>
                </c:pt>
                <c:pt idx="4">
                  <c:v>-2.3039999999999998</c:v>
                </c:pt>
                <c:pt idx="5">
                  <c:v>-3.5999999999999996</c:v>
                </c:pt>
                <c:pt idx="6">
                  <c:v>-5.1840000000000002</c:v>
                </c:pt>
                <c:pt idx="7">
                  <c:v>-7.0559999999999983</c:v>
                </c:pt>
                <c:pt idx="8">
                  <c:v>-9.2159999999999993</c:v>
                </c:pt>
                <c:pt idx="9">
                  <c:v>-11.664000000000001</c:v>
                </c:pt>
                <c:pt idx="10">
                  <c:v>-14.399999999999999</c:v>
                </c:pt>
                <c:pt idx="11">
                  <c:v>-17.424000000000003</c:v>
                </c:pt>
                <c:pt idx="12">
                  <c:v>-20.736000000000001</c:v>
                </c:pt>
                <c:pt idx="13">
                  <c:v>-24.336000000000002</c:v>
                </c:pt>
                <c:pt idx="14">
                  <c:v>-28.223999999999993</c:v>
                </c:pt>
                <c:pt idx="15">
                  <c:v>-32.4</c:v>
                </c:pt>
                <c:pt idx="16">
                  <c:v>-36.863999999999997</c:v>
                </c:pt>
                <c:pt idx="17">
                  <c:v>-41.616</c:v>
                </c:pt>
                <c:pt idx="18">
                  <c:v>-46.656000000000006</c:v>
                </c:pt>
                <c:pt idx="19">
                  <c:v>-51.984000000000002</c:v>
                </c:pt>
                <c:pt idx="20">
                  <c:v>-57.599999999999994</c:v>
                </c:pt>
                <c:pt idx="21">
                  <c:v>-63.503999999999998</c:v>
                </c:pt>
                <c:pt idx="22">
                  <c:v>-69.696000000000012</c:v>
                </c:pt>
                <c:pt idx="23">
                  <c:v>-76.175999999999988</c:v>
                </c:pt>
                <c:pt idx="24">
                  <c:v>-82.944000000000003</c:v>
                </c:pt>
                <c:pt idx="25">
                  <c:v>-90</c:v>
                </c:pt>
                <c:pt idx="26">
                  <c:v>-97.344000000000008</c:v>
                </c:pt>
                <c:pt idx="27">
                  <c:v>-104.97600000000001</c:v>
                </c:pt>
                <c:pt idx="28">
                  <c:v>-112.89599999999996</c:v>
                </c:pt>
                <c:pt idx="29">
                  <c:v>-121.104</c:v>
                </c:pt>
                <c:pt idx="30">
                  <c:v>-129.6</c:v>
                </c:pt>
                <c:pt idx="31">
                  <c:v>-138.38400000000001</c:v>
                </c:pt>
                <c:pt idx="32">
                  <c:v>-147.45599999999999</c:v>
                </c:pt>
                <c:pt idx="33">
                  <c:v>-156.816</c:v>
                </c:pt>
                <c:pt idx="34">
                  <c:v>-166.464</c:v>
                </c:pt>
                <c:pt idx="35">
                  <c:v>-176.4</c:v>
                </c:pt>
                <c:pt idx="36">
                  <c:v>-186.62400000000002</c:v>
                </c:pt>
                <c:pt idx="37">
                  <c:v>-197.13600000000005</c:v>
                </c:pt>
                <c:pt idx="38">
                  <c:v>-207.93600000000001</c:v>
                </c:pt>
                <c:pt idx="39">
                  <c:v>-219.02399999999997</c:v>
                </c:pt>
                <c:pt idx="40">
                  <c:v>-230.39999999999998</c:v>
                </c:pt>
                <c:pt idx="41">
                  <c:v>-242.06399999999999</c:v>
                </c:pt>
                <c:pt idx="42">
                  <c:v>-254.01599999999999</c:v>
                </c:pt>
                <c:pt idx="43">
                  <c:v>-266.25600000000003</c:v>
                </c:pt>
                <c:pt idx="44">
                  <c:v>-278.78400000000005</c:v>
                </c:pt>
                <c:pt idx="45">
                  <c:v>-291.60000000000002</c:v>
                </c:pt>
                <c:pt idx="46">
                  <c:v>-304.70399999999995</c:v>
                </c:pt>
                <c:pt idx="47">
                  <c:v>-318.09599999999995</c:v>
                </c:pt>
                <c:pt idx="48">
                  <c:v>-331.77600000000001</c:v>
                </c:pt>
                <c:pt idx="49">
                  <c:v>-345.74399999999997</c:v>
                </c:pt>
                <c:pt idx="50">
                  <c:v>-360</c:v>
                </c:pt>
                <c:pt idx="51">
                  <c:v>-374.54400000000004</c:v>
                </c:pt>
                <c:pt idx="52">
                  <c:v>-389.37600000000003</c:v>
                </c:pt>
                <c:pt idx="53">
                  <c:v>-404.49600000000004</c:v>
                </c:pt>
                <c:pt idx="54">
                  <c:v>-419.90400000000005</c:v>
                </c:pt>
                <c:pt idx="55">
                  <c:v>-435.59999999999997</c:v>
                </c:pt>
                <c:pt idx="56">
                  <c:v>-451.58399999999989</c:v>
                </c:pt>
                <c:pt idx="57">
                  <c:v>-467.85599999999994</c:v>
                </c:pt>
                <c:pt idx="58">
                  <c:v>-484.416</c:v>
                </c:pt>
                <c:pt idx="59">
                  <c:v>-501.26400000000007</c:v>
                </c:pt>
                <c:pt idx="60">
                  <c:v>-518.4</c:v>
                </c:pt>
                <c:pt idx="61">
                  <c:v>-535.82400000000007</c:v>
                </c:pt>
                <c:pt idx="62">
                  <c:v>-553.53600000000006</c:v>
                </c:pt>
                <c:pt idx="63">
                  <c:v>-571.53599999999994</c:v>
                </c:pt>
                <c:pt idx="64">
                  <c:v>-589.82399999999996</c:v>
                </c:pt>
                <c:pt idx="65">
                  <c:v>-608.4</c:v>
                </c:pt>
                <c:pt idx="66">
                  <c:v>-627.26400000000001</c:v>
                </c:pt>
                <c:pt idx="67">
                  <c:v>-646.41599999999983</c:v>
                </c:pt>
                <c:pt idx="68">
                  <c:v>-665.85599999999999</c:v>
                </c:pt>
                <c:pt idx="69">
                  <c:v>-685.58399999999995</c:v>
                </c:pt>
                <c:pt idx="70">
                  <c:v>-705.6</c:v>
                </c:pt>
                <c:pt idx="71">
                  <c:v>-725.90399999999988</c:v>
                </c:pt>
                <c:pt idx="72">
                  <c:v>-746.49600000000009</c:v>
                </c:pt>
                <c:pt idx="73">
                  <c:v>-767.37600000000009</c:v>
                </c:pt>
                <c:pt idx="74">
                  <c:v>-788.54400000000021</c:v>
                </c:pt>
                <c:pt idx="75">
                  <c:v>-810</c:v>
                </c:pt>
                <c:pt idx="76">
                  <c:v>-831.74400000000003</c:v>
                </c:pt>
                <c:pt idx="77">
                  <c:v>-853.77599999999995</c:v>
                </c:pt>
                <c:pt idx="78">
                  <c:v>-876.09599999999989</c:v>
                </c:pt>
                <c:pt idx="79">
                  <c:v>-898.70400000000006</c:v>
                </c:pt>
                <c:pt idx="80">
                  <c:v>-921.59999999999991</c:v>
                </c:pt>
                <c:pt idx="81">
                  <c:v>-944.78400000000011</c:v>
                </c:pt>
                <c:pt idx="82">
                  <c:v>-968.25599999999997</c:v>
                </c:pt>
                <c:pt idx="83">
                  <c:v>-992.01600000000008</c:v>
                </c:pt>
                <c:pt idx="84">
                  <c:v>-1016.064</c:v>
                </c:pt>
                <c:pt idx="85">
                  <c:v>-1040.3999999999999</c:v>
                </c:pt>
                <c:pt idx="86">
                  <c:v>-1065.0240000000001</c:v>
                </c:pt>
                <c:pt idx="87">
                  <c:v>-1089.9359999999999</c:v>
                </c:pt>
                <c:pt idx="88">
                  <c:v>-1115.1360000000002</c:v>
                </c:pt>
                <c:pt idx="89">
                  <c:v>-1140.624</c:v>
                </c:pt>
                <c:pt idx="90">
                  <c:v>-1166.4000000000001</c:v>
                </c:pt>
                <c:pt idx="91">
                  <c:v>-1192.4639999999999</c:v>
                </c:pt>
                <c:pt idx="92">
                  <c:v>-1218.8159999999998</c:v>
                </c:pt>
                <c:pt idx="93">
                  <c:v>-1245.4560000000001</c:v>
                </c:pt>
                <c:pt idx="94">
                  <c:v>-1272.3839999999998</c:v>
                </c:pt>
                <c:pt idx="95">
                  <c:v>-1299.6000000000001</c:v>
                </c:pt>
                <c:pt idx="96">
                  <c:v>-1327.104</c:v>
                </c:pt>
                <c:pt idx="97">
                  <c:v>-1354.8960000000002</c:v>
                </c:pt>
                <c:pt idx="98">
                  <c:v>-1382.9759999999999</c:v>
                </c:pt>
                <c:pt idx="99">
                  <c:v>-1411.3440000000003</c:v>
                </c:pt>
                <c:pt idx="100">
                  <c:v>-1440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95-42DF-B952-E1257BFF3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49888"/>
        <c:axId val="125756160"/>
      </c:scatterChart>
      <c:valAx>
        <c:axId val="12574988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2236970378702596"/>
              <c:y val="0.8882268689923684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756160"/>
        <c:crosses val="autoZero"/>
        <c:crossBetween val="midCat"/>
      </c:valAx>
      <c:valAx>
        <c:axId val="1257561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
(kN)</a:t>
                </a:r>
              </a:p>
            </c:rich>
          </c:tx>
          <c:layout>
            <c:manualLayout>
              <c:xMode val="edge"/>
              <c:yMode val="edge"/>
              <c:x val="4.7273223308202141E-2"/>
              <c:y val="0.3800631587718201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749888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Deflection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7088600066982993"/>
          <c:y val="0.14139688914724602"/>
          <c:w val="0.64050632911392358"/>
          <c:h val="0.6245353159851301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'5. Two Dist Loads'!$C$109:$C$209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'5. Two Dist Loads'!$F$109:$F$209</c:f>
              <c:numCache>
                <c:formatCode>0.00</c:formatCode>
                <c:ptCount val="101"/>
                <c:pt idx="0">
                  <c:v>-138.24</c:v>
                </c:pt>
                <c:pt idx="1">
                  <c:v>-136.512000003456</c:v>
                </c:pt>
                <c:pt idx="2">
                  <c:v>-134.78400011059202</c:v>
                </c:pt>
                <c:pt idx="3">
                  <c:v>-133.05600083980801</c:v>
                </c:pt>
                <c:pt idx="4">
                  <c:v>-131.32800353894399</c:v>
                </c:pt>
                <c:pt idx="5">
                  <c:v>-129.60001080000004</c:v>
                </c:pt>
                <c:pt idx="6">
                  <c:v>-127.87202687385602</c:v>
                </c:pt>
                <c:pt idx="7">
                  <c:v>-126.14405808499201</c:v>
                </c:pt>
                <c:pt idx="8">
                  <c:v>-124.41611324620801</c:v>
                </c:pt>
                <c:pt idx="9">
                  <c:v>-122.688204073344</c:v>
                </c:pt>
                <c:pt idx="10">
                  <c:v>-120.96034560000001</c:v>
                </c:pt>
                <c:pt idx="11">
                  <c:v>-119.232556592256</c:v>
                </c:pt>
                <c:pt idx="12">
                  <c:v>-117.50485996339201</c:v>
                </c:pt>
                <c:pt idx="13">
                  <c:v>-115.77728318860801</c:v>
                </c:pt>
                <c:pt idx="14">
                  <c:v>-114.04985871974401</c:v>
                </c:pt>
                <c:pt idx="15">
                  <c:v>-112.32262440000001</c:v>
                </c:pt>
                <c:pt idx="16">
                  <c:v>-110.59562387865601</c:v>
                </c:pt>
                <c:pt idx="17">
                  <c:v>-108.868907025792</c:v>
                </c:pt>
                <c:pt idx="18">
                  <c:v>-107.14253034700801</c:v>
                </c:pt>
                <c:pt idx="19">
                  <c:v>-105.41655739814402</c:v>
                </c:pt>
                <c:pt idx="20">
                  <c:v>-103.69105920000001</c:v>
                </c:pt>
                <c:pt idx="21">
                  <c:v>-101.966114653056</c:v>
                </c:pt>
                <c:pt idx="22">
                  <c:v>-100.241810952192</c:v>
                </c:pt>
                <c:pt idx="23">
                  <c:v>-98.518244001408007</c:v>
                </c:pt>
                <c:pt idx="24">
                  <c:v>-96.795518828544004</c:v>
                </c:pt>
                <c:pt idx="25">
                  <c:v>-95.073750000000004</c:v>
                </c:pt>
                <c:pt idx="26">
                  <c:v>-93.353062035456006</c:v>
                </c:pt>
                <c:pt idx="27">
                  <c:v>-91.633589822592</c:v>
                </c:pt>
                <c:pt idx="28">
                  <c:v>-89.915479031808005</c:v>
                </c:pt>
                <c:pt idx="29">
                  <c:v>-88.198886530944009</c:v>
                </c:pt>
                <c:pt idx="30">
                  <c:v>-86.483980800000012</c:v>
                </c:pt>
                <c:pt idx="31">
                  <c:v>-84.770942345856</c:v>
                </c:pt>
                <c:pt idx="32">
                  <c:v>-83.05996411699202</c:v>
                </c:pt>
                <c:pt idx="33">
                  <c:v>-81.351251918208007</c:v>
                </c:pt>
                <c:pt idx="34">
                  <c:v>-79.645024825343995</c:v>
                </c:pt>
                <c:pt idx="35">
                  <c:v>-77.941515600000002</c:v>
                </c:pt>
                <c:pt idx="36">
                  <c:v>-76.240971104256005</c:v>
                </c:pt>
                <c:pt idx="37">
                  <c:v>-74.543652715392</c:v>
                </c:pt>
                <c:pt idx="38">
                  <c:v>-72.849836740608012</c:v>
                </c:pt>
                <c:pt idx="39">
                  <c:v>-71.159814831744015</c:v>
                </c:pt>
                <c:pt idx="40">
                  <c:v>-69.473894400000006</c:v>
                </c:pt>
                <c:pt idx="41">
                  <c:v>-67.792399030656014</c:v>
                </c:pt>
                <c:pt idx="42">
                  <c:v>-66.115668897792006</c:v>
                </c:pt>
                <c:pt idx="43">
                  <c:v>-64.444061179008003</c:v>
                </c:pt>
                <c:pt idx="44">
                  <c:v>-62.777950470143999</c:v>
                </c:pt>
                <c:pt idx="45">
                  <c:v>-61.117729200000007</c:v>
                </c:pt>
                <c:pt idx="46">
                  <c:v>-59.463808045056012</c:v>
                </c:pt>
                <c:pt idx="47">
                  <c:v>-57.816616344192013</c:v>
                </c:pt>
                <c:pt idx="48">
                  <c:v>-56.176602513408007</c:v>
                </c:pt>
                <c:pt idx="49">
                  <c:v>-54.544234460544011</c:v>
                </c:pt>
                <c:pt idx="50">
                  <c:v>-52.92</c:v>
                </c:pt>
                <c:pt idx="51">
                  <c:v>-51.304407267456007</c:v>
                </c:pt>
                <c:pt idx="52">
                  <c:v>-49.697985134592003</c:v>
                </c:pt>
                <c:pt idx="53">
                  <c:v>-48.101283623808008</c:v>
                </c:pt>
                <c:pt idx="54">
                  <c:v>-46.514874322943996</c:v>
                </c:pt>
                <c:pt idx="55">
                  <c:v>-44.939350800000014</c:v>
                </c:pt>
                <c:pt idx="56">
                  <c:v>-43.375329017856011</c:v>
                </c:pt>
                <c:pt idx="57">
                  <c:v>-41.823447748992017</c:v>
                </c:pt>
                <c:pt idx="58">
                  <c:v>-40.284368990208009</c:v>
                </c:pt>
                <c:pt idx="59">
                  <c:v>-38.758778377344008</c:v>
                </c:pt>
                <c:pt idx="60">
                  <c:v>-37.247385600000001</c:v>
                </c:pt>
                <c:pt idx="61">
                  <c:v>-35.75092481625601</c:v>
                </c:pt>
                <c:pt idx="62">
                  <c:v>-34.270155067391997</c:v>
                </c:pt>
                <c:pt idx="63">
                  <c:v>-32.805860692608022</c:v>
                </c:pt>
                <c:pt idx="64">
                  <c:v>-31.358851743744012</c:v>
                </c:pt>
                <c:pt idx="65">
                  <c:v>-29.929964400000017</c:v>
                </c:pt>
                <c:pt idx="66">
                  <c:v>-28.520061382656007</c:v>
                </c:pt>
                <c:pt idx="67">
                  <c:v>-27.130032369792008</c:v>
                </c:pt>
                <c:pt idx="68">
                  <c:v>-25.760794411008007</c:v>
                </c:pt>
                <c:pt idx="69">
                  <c:v>-24.413292342144008</c:v>
                </c:pt>
                <c:pt idx="70">
                  <c:v>-23.088499200000001</c:v>
                </c:pt>
                <c:pt idx="71">
                  <c:v>-21.787416637056005</c:v>
                </c:pt>
                <c:pt idx="72">
                  <c:v>-20.511075336192</c:v>
                </c:pt>
                <c:pt idx="73">
                  <c:v>-19.260535425408005</c:v>
                </c:pt>
                <c:pt idx="74">
                  <c:v>-18.036886892543997</c:v>
                </c:pt>
                <c:pt idx="75">
                  <c:v>-16.841250000000016</c:v>
                </c:pt>
                <c:pt idx="76">
                  <c:v>-15.674775699456005</c:v>
                </c:pt>
                <c:pt idx="77">
                  <c:v>-14.538646046591998</c:v>
                </c:pt>
                <c:pt idx="78">
                  <c:v>-13.434074615808013</c:v>
                </c:pt>
                <c:pt idx="79">
                  <c:v>-12.362306914944011</c:v>
                </c:pt>
                <c:pt idx="80">
                  <c:v>-11.324620799999998</c:v>
                </c:pt>
                <c:pt idx="81">
                  <c:v>-10.322326889855994</c:v>
                </c:pt>
                <c:pt idx="82">
                  <c:v>-9.35676898099201</c:v>
                </c:pt>
                <c:pt idx="83">
                  <c:v>-8.4293244622080064</c:v>
                </c:pt>
                <c:pt idx="84">
                  <c:v>-7.5414047293439967</c:v>
                </c:pt>
                <c:pt idx="85">
                  <c:v>-6.6944556000000084</c:v>
                </c:pt>
                <c:pt idx="86">
                  <c:v>-5.8899577282560074</c:v>
                </c:pt>
                <c:pt idx="87">
                  <c:v>-5.1294270193920219</c:v>
                </c:pt>
                <c:pt idx="88">
                  <c:v>-4.4144150446079919</c:v>
                </c:pt>
                <c:pt idx="89">
                  <c:v>-3.7465094557440075</c:v>
                </c:pt>
                <c:pt idx="90">
                  <c:v>-3.1273344000000058</c:v>
                </c:pt>
                <c:pt idx="91">
                  <c:v>-2.5585509346560151</c:v>
                </c:pt>
                <c:pt idx="92">
                  <c:v>-2.0418574417920006</c:v>
                </c:pt>
                <c:pt idx="93">
                  <c:v>-1.5789900430080017</c:v>
                </c:pt>
                <c:pt idx="94">
                  <c:v>-1.1717230141440105</c:v>
                </c:pt>
                <c:pt idx="95">
                  <c:v>-0.82186920000001962</c:v>
                </c:pt>
                <c:pt idx="96">
                  <c:v>-0.53128042905600026</c:v>
                </c:pt>
                <c:pt idx="97">
                  <c:v>-0.30184792819200368</c:v>
                </c:pt>
                <c:pt idx="98">
                  <c:v>-0.13550273740801089</c:v>
                </c:pt>
                <c:pt idx="99">
                  <c:v>-3.4216124544016679E-2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66-4B33-B975-24749B364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62656"/>
        <c:axId val="125864576"/>
      </c:scatterChart>
      <c:valAx>
        <c:axId val="12586265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0689528772407155"/>
              <c:y val="0.8901227552741475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864576"/>
        <c:crosses val="autoZero"/>
        <c:crossBetween val="midCat"/>
      </c:valAx>
      <c:valAx>
        <c:axId val="12586457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
(mm)</a:t>
                </a:r>
              </a:p>
            </c:rich>
          </c:tx>
          <c:layout>
            <c:manualLayout>
              <c:xMode val="edge"/>
              <c:yMode val="edge"/>
              <c:x val="6.4729107305166622E-2"/>
              <c:y val="0.3946366890100768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862656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Moment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1296605092661745"/>
          <c:y val="0.13672288229513671"/>
          <c:w val="0.60152358810327289"/>
          <c:h val="0.6070038910505841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'5. Two Dist Loads'!$C$109:$C$209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'5. Two Dist Loads'!$E$109:$E$209</c:f>
              <c:numCache>
                <c:formatCode>0.00</c:formatCode>
                <c:ptCount val="101"/>
                <c:pt idx="0">
                  <c:v>0</c:v>
                </c:pt>
                <c:pt idx="1">
                  <c:v>-5.7599999999999995E-3</c:v>
                </c:pt>
                <c:pt idx="2">
                  <c:v>-4.6079999999999996E-2</c:v>
                </c:pt>
                <c:pt idx="3">
                  <c:v>-0.15551999999999999</c:v>
                </c:pt>
                <c:pt idx="4">
                  <c:v>-0.36863999999999997</c:v>
                </c:pt>
                <c:pt idx="5">
                  <c:v>-0.72</c:v>
                </c:pt>
                <c:pt idx="6">
                  <c:v>-1.2441599999999999</c:v>
                </c:pt>
                <c:pt idx="7">
                  <c:v>-1.9756799999999997</c:v>
                </c:pt>
                <c:pt idx="8">
                  <c:v>-2.9491199999999997</c:v>
                </c:pt>
                <c:pt idx="9">
                  <c:v>-4.1990400000000001</c:v>
                </c:pt>
                <c:pt idx="10">
                  <c:v>-5.76</c:v>
                </c:pt>
                <c:pt idx="11">
                  <c:v>-7.6665600000000005</c:v>
                </c:pt>
                <c:pt idx="12">
                  <c:v>-9.9532799999999995</c:v>
                </c:pt>
                <c:pt idx="13">
                  <c:v>-12.654720000000001</c:v>
                </c:pt>
                <c:pt idx="14">
                  <c:v>-15.805439999999997</c:v>
                </c:pt>
                <c:pt idx="15">
                  <c:v>-19.440000000000005</c:v>
                </c:pt>
                <c:pt idx="16">
                  <c:v>-23.592959999999998</c:v>
                </c:pt>
                <c:pt idx="17">
                  <c:v>-28.298879999999997</c:v>
                </c:pt>
                <c:pt idx="18">
                  <c:v>-33.592320000000001</c:v>
                </c:pt>
                <c:pt idx="19">
                  <c:v>-39.507839999999995</c:v>
                </c:pt>
                <c:pt idx="20">
                  <c:v>-46.08</c:v>
                </c:pt>
                <c:pt idx="21">
                  <c:v>-53.343360000000004</c:v>
                </c:pt>
                <c:pt idx="22">
                  <c:v>-61.332480000000004</c:v>
                </c:pt>
                <c:pt idx="23">
                  <c:v>-70.081919999999982</c:v>
                </c:pt>
                <c:pt idx="24">
                  <c:v>-79.626239999999996</c:v>
                </c:pt>
                <c:pt idx="25">
                  <c:v>-90</c:v>
                </c:pt>
                <c:pt idx="26">
                  <c:v>-101.23776000000001</c:v>
                </c:pt>
                <c:pt idx="27">
                  <c:v>-113.37408000000003</c:v>
                </c:pt>
                <c:pt idx="28">
                  <c:v>-126.44351999999998</c:v>
                </c:pt>
                <c:pt idx="29">
                  <c:v>-140.48064000000002</c:v>
                </c:pt>
                <c:pt idx="30">
                  <c:v>-155.52000000000004</c:v>
                </c:pt>
                <c:pt idx="31">
                  <c:v>-171.59616000000003</c:v>
                </c:pt>
                <c:pt idx="32">
                  <c:v>-188.74367999999998</c:v>
                </c:pt>
                <c:pt idx="33">
                  <c:v>-206.99711999999997</c:v>
                </c:pt>
                <c:pt idx="34">
                  <c:v>-226.39103999999998</c:v>
                </c:pt>
                <c:pt idx="35">
                  <c:v>-246.96000000000004</c:v>
                </c:pt>
                <c:pt idx="36">
                  <c:v>-268.73856000000001</c:v>
                </c:pt>
                <c:pt idx="37">
                  <c:v>-291.76128000000006</c:v>
                </c:pt>
                <c:pt idx="38">
                  <c:v>-316.06271999999996</c:v>
                </c:pt>
                <c:pt idx="39">
                  <c:v>-341.67743999999993</c:v>
                </c:pt>
                <c:pt idx="40">
                  <c:v>-368.64</c:v>
                </c:pt>
                <c:pt idx="41">
                  <c:v>-396.98496</c:v>
                </c:pt>
                <c:pt idx="42">
                  <c:v>-426.74688000000003</c:v>
                </c:pt>
                <c:pt idx="43">
                  <c:v>-457.96032000000002</c:v>
                </c:pt>
                <c:pt idx="44">
                  <c:v>-490.65984000000003</c:v>
                </c:pt>
                <c:pt idx="45">
                  <c:v>-524.88000000000011</c:v>
                </c:pt>
                <c:pt idx="46">
                  <c:v>-560.65535999999986</c:v>
                </c:pt>
                <c:pt idx="47">
                  <c:v>-598.02047999999979</c:v>
                </c:pt>
                <c:pt idx="48">
                  <c:v>-637.00991999999997</c:v>
                </c:pt>
                <c:pt idx="49">
                  <c:v>-677.65823999999986</c:v>
                </c:pt>
                <c:pt idx="50">
                  <c:v>-720</c:v>
                </c:pt>
                <c:pt idx="51">
                  <c:v>-764.06975999999997</c:v>
                </c:pt>
                <c:pt idx="52">
                  <c:v>-809.90208000000007</c:v>
                </c:pt>
                <c:pt idx="53">
                  <c:v>-857.53152000000011</c:v>
                </c:pt>
                <c:pt idx="54">
                  <c:v>-906.99264000000028</c:v>
                </c:pt>
                <c:pt idx="55">
                  <c:v>-958.31999999999994</c:v>
                </c:pt>
                <c:pt idx="56">
                  <c:v>-1011.5481599999998</c:v>
                </c:pt>
                <c:pt idx="57">
                  <c:v>-1066.7116799999999</c:v>
                </c:pt>
                <c:pt idx="58">
                  <c:v>-1123.8451200000002</c:v>
                </c:pt>
                <c:pt idx="59">
                  <c:v>-1182.9830400000001</c:v>
                </c:pt>
                <c:pt idx="60">
                  <c:v>-1244.1600000000003</c:v>
                </c:pt>
                <c:pt idx="61">
                  <c:v>-1307.41056</c:v>
                </c:pt>
                <c:pt idx="62">
                  <c:v>-1372.7692800000002</c:v>
                </c:pt>
                <c:pt idx="63">
                  <c:v>-1440.27072</c:v>
                </c:pt>
                <c:pt idx="64">
                  <c:v>-1509.9494399999999</c:v>
                </c:pt>
                <c:pt idx="65">
                  <c:v>-1581.84</c:v>
                </c:pt>
                <c:pt idx="66">
                  <c:v>-1655.9769599999997</c:v>
                </c:pt>
                <c:pt idx="67">
                  <c:v>-1732.3948799999994</c:v>
                </c:pt>
                <c:pt idx="68">
                  <c:v>-1811.1283199999998</c:v>
                </c:pt>
                <c:pt idx="69">
                  <c:v>-1892.2118399999995</c:v>
                </c:pt>
                <c:pt idx="70">
                  <c:v>-1975.6800000000003</c:v>
                </c:pt>
                <c:pt idx="71">
                  <c:v>-2061.5673599999991</c:v>
                </c:pt>
                <c:pt idx="72">
                  <c:v>-2149.9084800000001</c:v>
                </c:pt>
                <c:pt idx="73">
                  <c:v>-2240.73792</c:v>
                </c:pt>
                <c:pt idx="74">
                  <c:v>-2334.0902400000004</c:v>
                </c:pt>
                <c:pt idx="75">
                  <c:v>-2430</c:v>
                </c:pt>
                <c:pt idx="76">
                  <c:v>-2528.5017599999996</c:v>
                </c:pt>
                <c:pt idx="77">
                  <c:v>-2629.6300800000004</c:v>
                </c:pt>
                <c:pt idx="78">
                  <c:v>-2733.4195199999995</c:v>
                </c:pt>
                <c:pt idx="79">
                  <c:v>-2839.9046400000002</c:v>
                </c:pt>
                <c:pt idx="80">
                  <c:v>-2949.12</c:v>
                </c:pt>
                <c:pt idx="81">
                  <c:v>-3061.1001600000004</c:v>
                </c:pt>
                <c:pt idx="82">
                  <c:v>-3175.87968</c:v>
                </c:pt>
                <c:pt idx="83">
                  <c:v>-3293.4931200000005</c:v>
                </c:pt>
                <c:pt idx="84">
                  <c:v>-3413.9750400000003</c:v>
                </c:pt>
                <c:pt idx="85">
                  <c:v>-3537.3599999999992</c:v>
                </c:pt>
                <c:pt idx="86">
                  <c:v>-3663.6825600000002</c:v>
                </c:pt>
                <c:pt idx="87">
                  <c:v>-3792.9772799999992</c:v>
                </c:pt>
                <c:pt idx="88">
                  <c:v>-3925.2787200000002</c:v>
                </c:pt>
                <c:pt idx="89">
                  <c:v>-4060.6214400000003</c:v>
                </c:pt>
                <c:pt idx="90">
                  <c:v>-4199.0400000000009</c:v>
                </c:pt>
                <c:pt idx="91">
                  <c:v>-4340.5689600000005</c:v>
                </c:pt>
                <c:pt idx="92">
                  <c:v>-4485.2428799999989</c:v>
                </c:pt>
                <c:pt idx="93">
                  <c:v>-4633.0963200000006</c:v>
                </c:pt>
                <c:pt idx="94">
                  <c:v>-4784.1638399999983</c:v>
                </c:pt>
                <c:pt idx="95">
                  <c:v>-4938.4799999999996</c:v>
                </c:pt>
                <c:pt idx="96">
                  <c:v>-5096.0793599999997</c:v>
                </c:pt>
                <c:pt idx="97">
                  <c:v>-5256.9964800000007</c:v>
                </c:pt>
                <c:pt idx="98">
                  <c:v>-5421.2659199999989</c:v>
                </c:pt>
                <c:pt idx="99">
                  <c:v>-5588.9222400000017</c:v>
                </c:pt>
                <c:pt idx="100">
                  <c:v>-5760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B7-4E99-A46A-5DF71C16F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76864"/>
        <c:axId val="125879040"/>
      </c:scatterChart>
      <c:valAx>
        <c:axId val="12587686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3923369872883531"/>
              <c:y val="0.8643491937048732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879040"/>
        <c:crosses val="autoZero"/>
        <c:crossBetween val="midCat"/>
      </c:valAx>
      <c:valAx>
        <c:axId val="12587904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(kN·m)</a:t>
                </a:r>
              </a:p>
            </c:rich>
          </c:tx>
          <c:layout>
            <c:manualLayout>
              <c:xMode val="edge"/>
              <c:yMode val="edge"/>
              <c:x val="6.572504757700201E-2"/>
              <c:y val="0.3749074049268989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876864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Distributed Load (Input)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21579670259664169"/>
          <c:y val="0.1532524059492564"/>
          <c:w val="0.71641872435848464"/>
          <c:h val="0.6418554972295144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'5. Two Dist Loads'!$AD$637:$AD$737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'5. Two Dist Loads'!$AE$637:$AE$737</c:f>
              <c:numCache>
                <c:formatCode>General</c:formatCode>
                <c:ptCount val="101"/>
                <c:pt idx="0">
                  <c:v>0</c:v>
                </c:pt>
                <c:pt idx="1">
                  <c:v>2.4</c:v>
                </c:pt>
                <c:pt idx="2">
                  <c:v>4.8</c:v>
                </c:pt>
                <c:pt idx="3">
                  <c:v>7.1999999999999993</c:v>
                </c:pt>
                <c:pt idx="4">
                  <c:v>9.6</c:v>
                </c:pt>
                <c:pt idx="5">
                  <c:v>12</c:v>
                </c:pt>
                <c:pt idx="6">
                  <c:v>14.399999999999999</c:v>
                </c:pt>
                <c:pt idx="7">
                  <c:v>16.8</c:v>
                </c:pt>
                <c:pt idx="8">
                  <c:v>19.2</c:v>
                </c:pt>
                <c:pt idx="9">
                  <c:v>21.6</c:v>
                </c:pt>
                <c:pt idx="10">
                  <c:v>24</c:v>
                </c:pt>
                <c:pt idx="11">
                  <c:v>26.400000000000002</c:v>
                </c:pt>
                <c:pt idx="12">
                  <c:v>28.799999999999997</c:v>
                </c:pt>
                <c:pt idx="13">
                  <c:v>31.200000000000003</c:v>
                </c:pt>
                <c:pt idx="14">
                  <c:v>33.6</c:v>
                </c:pt>
                <c:pt idx="15">
                  <c:v>36</c:v>
                </c:pt>
                <c:pt idx="16">
                  <c:v>38.4</c:v>
                </c:pt>
                <c:pt idx="17">
                  <c:v>40.799999999999997</c:v>
                </c:pt>
                <c:pt idx="18">
                  <c:v>43.2</c:v>
                </c:pt>
                <c:pt idx="19">
                  <c:v>45.599999999999994</c:v>
                </c:pt>
                <c:pt idx="20">
                  <c:v>48</c:v>
                </c:pt>
                <c:pt idx="21">
                  <c:v>50.4</c:v>
                </c:pt>
                <c:pt idx="22">
                  <c:v>52.800000000000004</c:v>
                </c:pt>
                <c:pt idx="23">
                  <c:v>55.199999999999996</c:v>
                </c:pt>
                <c:pt idx="24">
                  <c:v>57.599999999999994</c:v>
                </c:pt>
                <c:pt idx="25">
                  <c:v>120</c:v>
                </c:pt>
                <c:pt idx="26">
                  <c:v>62.400000000000006</c:v>
                </c:pt>
                <c:pt idx="27">
                  <c:v>64.800000000000011</c:v>
                </c:pt>
                <c:pt idx="28">
                  <c:v>67.2</c:v>
                </c:pt>
                <c:pt idx="29">
                  <c:v>69.599999999999994</c:v>
                </c:pt>
                <c:pt idx="30">
                  <c:v>72</c:v>
                </c:pt>
                <c:pt idx="31">
                  <c:v>74.400000000000006</c:v>
                </c:pt>
                <c:pt idx="32">
                  <c:v>76.8</c:v>
                </c:pt>
                <c:pt idx="33">
                  <c:v>79.2</c:v>
                </c:pt>
                <c:pt idx="34">
                  <c:v>81.599999999999994</c:v>
                </c:pt>
                <c:pt idx="35">
                  <c:v>84</c:v>
                </c:pt>
                <c:pt idx="36">
                  <c:v>86.4</c:v>
                </c:pt>
                <c:pt idx="37">
                  <c:v>88.800000000000011</c:v>
                </c:pt>
                <c:pt idx="38">
                  <c:v>91.199999999999989</c:v>
                </c:pt>
                <c:pt idx="39">
                  <c:v>93.6</c:v>
                </c:pt>
                <c:pt idx="40">
                  <c:v>96</c:v>
                </c:pt>
                <c:pt idx="41">
                  <c:v>98.4</c:v>
                </c:pt>
                <c:pt idx="42">
                  <c:v>100.8</c:v>
                </c:pt>
                <c:pt idx="43">
                  <c:v>103.2</c:v>
                </c:pt>
                <c:pt idx="44">
                  <c:v>105.60000000000001</c:v>
                </c:pt>
                <c:pt idx="45">
                  <c:v>108</c:v>
                </c:pt>
                <c:pt idx="46">
                  <c:v>110.39999999999999</c:v>
                </c:pt>
                <c:pt idx="47">
                  <c:v>112.8</c:v>
                </c:pt>
                <c:pt idx="48">
                  <c:v>115.19999999999999</c:v>
                </c:pt>
                <c:pt idx="49">
                  <c:v>117.6</c:v>
                </c:pt>
                <c:pt idx="50">
                  <c:v>120</c:v>
                </c:pt>
                <c:pt idx="51">
                  <c:v>122.4</c:v>
                </c:pt>
                <c:pt idx="52">
                  <c:v>124.80000000000001</c:v>
                </c:pt>
                <c:pt idx="53">
                  <c:v>127.2</c:v>
                </c:pt>
                <c:pt idx="54">
                  <c:v>129.60000000000002</c:v>
                </c:pt>
                <c:pt idx="55">
                  <c:v>132</c:v>
                </c:pt>
                <c:pt idx="56">
                  <c:v>134.39999999999998</c:v>
                </c:pt>
                <c:pt idx="57">
                  <c:v>136.80000000000001</c:v>
                </c:pt>
                <c:pt idx="58">
                  <c:v>139.19999999999999</c:v>
                </c:pt>
                <c:pt idx="59">
                  <c:v>141.6</c:v>
                </c:pt>
                <c:pt idx="60">
                  <c:v>144</c:v>
                </c:pt>
                <c:pt idx="61">
                  <c:v>146.4</c:v>
                </c:pt>
                <c:pt idx="62">
                  <c:v>148.80000000000001</c:v>
                </c:pt>
                <c:pt idx="63">
                  <c:v>151.19999999999999</c:v>
                </c:pt>
                <c:pt idx="64">
                  <c:v>153.6</c:v>
                </c:pt>
                <c:pt idx="65">
                  <c:v>156</c:v>
                </c:pt>
                <c:pt idx="66">
                  <c:v>158.4</c:v>
                </c:pt>
                <c:pt idx="67">
                  <c:v>160.79999999999998</c:v>
                </c:pt>
                <c:pt idx="68">
                  <c:v>163.19999999999999</c:v>
                </c:pt>
                <c:pt idx="69">
                  <c:v>165.6</c:v>
                </c:pt>
                <c:pt idx="70">
                  <c:v>168</c:v>
                </c:pt>
                <c:pt idx="71">
                  <c:v>170.39999999999998</c:v>
                </c:pt>
                <c:pt idx="72">
                  <c:v>172.8</c:v>
                </c:pt>
                <c:pt idx="73">
                  <c:v>175.2</c:v>
                </c:pt>
                <c:pt idx="74">
                  <c:v>177.60000000000002</c:v>
                </c:pt>
                <c:pt idx="75">
                  <c:v>180</c:v>
                </c:pt>
                <c:pt idx="76">
                  <c:v>182.39999999999998</c:v>
                </c:pt>
                <c:pt idx="77">
                  <c:v>184.8</c:v>
                </c:pt>
                <c:pt idx="78">
                  <c:v>187.2</c:v>
                </c:pt>
                <c:pt idx="79">
                  <c:v>189.60000000000002</c:v>
                </c:pt>
                <c:pt idx="80">
                  <c:v>192</c:v>
                </c:pt>
                <c:pt idx="81">
                  <c:v>194.4</c:v>
                </c:pt>
                <c:pt idx="82">
                  <c:v>196.8</c:v>
                </c:pt>
                <c:pt idx="83">
                  <c:v>199.20000000000002</c:v>
                </c:pt>
                <c:pt idx="84">
                  <c:v>201.6</c:v>
                </c:pt>
                <c:pt idx="85">
                  <c:v>204</c:v>
                </c:pt>
                <c:pt idx="86">
                  <c:v>206.4</c:v>
                </c:pt>
                <c:pt idx="87">
                  <c:v>208.79999999999998</c:v>
                </c:pt>
                <c:pt idx="88">
                  <c:v>211.20000000000002</c:v>
                </c:pt>
                <c:pt idx="89">
                  <c:v>213.6</c:v>
                </c:pt>
                <c:pt idx="90">
                  <c:v>216</c:v>
                </c:pt>
                <c:pt idx="91">
                  <c:v>218.4</c:v>
                </c:pt>
                <c:pt idx="92">
                  <c:v>220.79999999999998</c:v>
                </c:pt>
                <c:pt idx="93">
                  <c:v>223.2</c:v>
                </c:pt>
                <c:pt idx="94">
                  <c:v>225.6</c:v>
                </c:pt>
                <c:pt idx="95">
                  <c:v>228</c:v>
                </c:pt>
                <c:pt idx="96">
                  <c:v>230.39999999999998</c:v>
                </c:pt>
                <c:pt idx="97">
                  <c:v>232.8</c:v>
                </c:pt>
                <c:pt idx="98">
                  <c:v>235.2</c:v>
                </c:pt>
                <c:pt idx="99">
                  <c:v>237.60000000000002</c:v>
                </c:pt>
                <c:pt idx="100">
                  <c:v>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2D-400D-A00D-A932293E4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65056"/>
        <c:axId val="125966976"/>
      </c:scatterChart>
      <c:valAx>
        <c:axId val="12596505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x (m</a:t>
                </a:r>
                <a:r>
                  <a:rPr lang="en-GB" sz="1200" b="1" i="0" strike="noStrike">
                    <a:solidFill>
                      <a:srgbClr val="000000"/>
                    </a:solidFill>
                    <a:latin typeface="Calibri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51262987114677572"/>
              <c:y val="0.9110877806940799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966976"/>
        <c:crosses val="autoZero"/>
        <c:crossBetween val="midCat"/>
      </c:valAx>
      <c:valAx>
        <c:axId val="1259669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w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(kN/m)</a:t>
                </a:r>
              </a:p>
            </c:rich>
          </c:tx>
          <c:layout>
            <c:manualLayout>
              <c:xMode val="edge"/>
              <c:yMode val="edge"/>
              <c:x val="1.456411027380528E-2"/>
              <c:y val="0.403323490813648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965056"/>
        <c:crosses val="autoZero"/>
        <c:crossBetween val="midCat"/>
      </c:valAx>
      <c:spPr>
        <a:solidFill>
          <a:srgbClr val="FFCC99"/>
        </a:solidFill>
      </c:spPr>
    </c:plotArea>
    <c:plotVisOnly val="0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Shear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7089182735768508"/>
          <c:y val="0.13512233789568251"/>
          <c:w val="0.65995043385748908"/>
          <c:h val="0.6443661971830986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'6. Single Conc Moment'!$C$86:$C$186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'6. Single Conc Moment'!$D$86:$D$186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31-41D4-89EE-B2CEEC11F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22784"/>
        <c:axId val="126024704"/>
      </c:scatterChart>
      <c:valAx>
        <c:axId val="12602278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48393340903309084"/>
              <c:y val="0.8930007574556535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6024704"/>
        <c:crosses val="autoZero"/>
        <c:crossBetween val="midCat"/>
      </c:valAx>
      <c:valAx>
        <c:axId val="1260247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
(kN)</a:t>
                </a:r>
              </a:p>
            </c:rich>
          </c:tx>
          <c:layout>
            <c:manualLayout>
              <c:xMode val="edge"/>
              <c:yMode val="edge"/>
              <c:x val="9.3729410669061167E-2"/>
              <c:y val="0.3966552224391945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6022784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Deflection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93257163969194"/>
          <c:y val="0.12574526366022448"/>
          <c:w val="0.72239769679457799"/>
          <c:h val="0.67058040470192404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'6. Single Conc Moment'!$C$86:$C$186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'6. Single Conc Moment'!$F$86:$F$186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07-41C5-A938-EFB591184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236672"/>
        <c:axId val="142242944"/>
      </c:scatterChart>
      <c:valAx>
        <c:axId val="14223667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49033198898918151"/>
              <c:y val="0.875218999112099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2242944"/>
        <c:crosses val="autoZero"/>
        <c:crossBetween val="midCat"/>
      </c:valAx>
      <c:valAx>
        <c:axId val="142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
(mm)</a:t>
                </a:r>
              </a:p>
            </c:rich>
          </c:tx>
          <c:layout>
            <c:manualLayout>
              <c:xMode val="edge"/>
              <c:yMode val="edge"/>
              <c:x val="3.279610462714945E-2"/>
              <c:y val="0.431098128765717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2236672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Moment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1013771558651267"/>
          <c:y val="0.14180230307257669"/>
          <c:w val="0.7010310822062491"/>
          <c:h val="0.64977131486300321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'6. Single Conc Moment'!$C$86:$C$186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'6. Single Conc Moment'!$E$86:$E$186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4D-4C35-9DB7-085F25E9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60608"/>
        <c:axId val="154262528"/>
      </c:scatterChart>
      <c:valAx>
        <c:axId val="15426060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49941496906126565"/>
              <c:y val="0.9020373488443288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262528"/>
        <c:crosses val="autoZero"/>
        <c:crossBetween val="midCat"/>
      </c:valAx>
      <c:valAx>
        <c:axId val="1542625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(kN·m)</a:t>
                </a:r>
              </a:p>
            </c:rich>
          </c:tx>
          <c:layout>
            <c:manualLayout>
              <c:xMode val="edge"/>
              <c:yMode val="edge"/>
              <c:x val="2.0683977778574843E-2"/>
              <c:y val="0.3851519975508954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260608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Shear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106020259101091"/>
          <c:y val="0.12241728827156584"/>
          <c:w val="0.74982735590883864"/>
          <c:h val="0.6329356442044862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'7. Two Conc Moments'!$C$91:$C$191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'7. Two Conc Moments'!$D$91:$D$191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95-4F70-A0C3-022B0A9B7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75424"/>
        <c:axId val="155577344"/>
      </c:scatterChart>
      <c:valAx>
        <c:axId val="15557542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4943988595286043"/>
              <c:y val="0.8797485159036149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577344"/>
        <c:crosses val="autoZero"/>
        <c:crossBetween val="midCat"/>
      </c:valAx>
      <c:valAx>
        <c:axId val="1555773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
(kN)</a:t>
                </a:r>
              </a:p>
            </c:rich>
          </c:tx>
          <c:layout>
            <c:manualLayout>
              <c:xMode val="edge"/>
              <c:yMode val="edge"/>
              <c:x val="3.2597475610936254E-2"/>
              <c:y val="0.3883731807499940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575424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Moment Diagram</a:t>
            </a:r>
          </a:p>
        </c:rich>
      </c:tx>
      <c:layout>
        <c:manualLayout>
          <c:xMode val="edge"/>
          <c:yMode val="edge"/>
          <c:x val="0.41261845319012574"/>
          <c:y val="4.34174674967265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455165349905581"/>
          <c:y val="0.17692475940507441"/>
          <c:w val="0.68329631301392724"/>
          <c:h val="0.6323306861213386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'7. Two Conc Moments'!$C$91:$C$191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'7. Two Conc Moments'!$E$91:$E$191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2000</c:v>
                </c:pt>
                <c:pt idx="35">
                  <c:v>2000</c:v>
                </c:pt>
                <c:pt idx="36">
                  <c:v>2000</c:v>
                </c:pt>
                <c:pt idx="37">
                  <c:v>2000</c:v>
                </c:pt>
                <c:pt idx="38">
                  <c:v>2000</c:v>
                </c:pt>
                <c:pt idx="39">
                  <c:v>2000</c:v>
                </c:pt>
                <c:pt idx="40">
                  <c:v>2000</c:v>
                </c:pt>
                <c:pt idx="41">
                  <c:v>2000</c:v>
                </c:pt>
                <c:pt idx="42">
                  <c:v>2000</c:v>
                </c:pt>
                <c:pt idx="43">
                  <c:v>2000</c:v>
                </c:pt>
                <c:pt idx="44">
                  <c:v>2000</c:v>
                </c:pt>
                <c:pt idx="45">
                  <c:v>2000</c:v>
                </c:pt>
                <c:pt idx="46">
                  <c:v>2000</c:v>
                </c:pt>
                <c:pt idx="47">
                  <c:v>2000</c:v>
                </c:pt>
                <c:pt idx="48">
                  <c:v>2000</c:v>
                </c:pt>
                <c:pt idx="49">
                  <c:v>2000</c:v>
                </c:pt>
                <c:pt idx="50">
                  <c:v>2000</c:v>
                </c:pt>
                <c:pt idx="51">
                  <c:v>2000</c:v>
                </c:pt>
                <c:pt idx="52">
                  <c:v>2000</c:v>
                </c:pt>
                <c:pt idx="53">
                  <c:v>2000</c:v>
                </c:pt>
                <c:pt idx="54">
                  <c:v>2000</c:v>
                </c:pt>
                <c:pt idx="55">
                  <c:v>2000</c:v>
                </c:pt>
                <c:pt idx="56">
                  <c:v>2000</c:v>
                </c:pt>
                <c:pt idx="57">
                  <c:v>2000</c:v>
                </c:pt>
                <c:pt idx="58">
                  <c:v>2000</c:v>
                </c:pt>
                <c:pt idx="59">
                  <c:v>7000</c:v>
                </c:pt>
                <c:pt idx="60">
                  <c:v>7000</c:v>
                </c:pt>
                <c:pt idx="61">
                  <c:v>7000</c:v>
                </c:pt>
                <c:pt idx="62">
                  <c:v>7000</c:v>
                </c:pt>
                <c:pt idx="63">
                  <c:v>7000</c:v>
                </c:pt>
                <c:pt idx="64">
                  <c:v>7000</c:v>
                </c:pt>
                <c:pt idx="65">
                  <c:v>7000</c:v>
                </c:pt>
                <c:pt idx="66">
                  <c:v>7000</c:v>
                </c:pt>
                <c:pt idx="67">
                  <c:v>7000</c:v>
                </c:pt>
                <c:pt idx="68">
                  <c:v>7000</c:v>
                </c:pt>
                <c:pt idx="69">
                  <c:v>7000</c:v>
                </c:pt>
                <c:pt idx="70">
                  <c:v>7000</c:v>
                </c:pt>
                <c:pt idx="71">
                  <c:v>7000</c:v>
                </c:pt>
                <c:pt idx="72">
                  <c:v>7000</c:v>
                </c:pt>
                <c:pt idx="73">
                  <c:v>7000</c:v>
                </c:pt>
                <c:pt idx="74">
                  <c:v>7000</c:v>
                </c:pt>
                <c:pt idx="75">
                  <c:v>7000</c:v>
                </c:pt>
                <c:pt idx="76">
                  <c:v>7000</c:v>
                </c:pt>
                <c:pt idx="77">
                  <c:v>7000</c:v>
                </c:pt>
                <c:pt idx="78">
                  <c:v>7000</c:v>
                </c:pt>
                <c:pt idx="79">
                  <c:v>7000</c:v>
                </c:pt>
                <c:pt idx="80">
                  <c:v>7000</c:v>
                </c:pt>
                <c:pt idx="81">
                  <c:v>7000</c:v>
                </c:pt>
                <c:pt idx="82">
                  <c:v>7000</c:v>
                </c:pt>
                <c:pt idx="83">
                  <c:v>7000</c:v>
                </c:pt>
                <c:pt idx="84">
                  <c:v>7000</c:v>
                </c:pt>
                <c:pt idx="85">
                  <c:v>7000</c:v>
                </c:pt>
                <c:pt idx="86">
                  <c:v>7000</c:v>
                </c:pt>
                <c:pt idx="87">
                  <c:v>7000</c:v>
                </c:pt>
                <c:pt idx="88">
                  <c:v>7000</c:v>
                </c:pt>
                <c:pt idx="89">
                  <c:v>7000</c:v>
                </c:pt>
                <c:pt idx="90">
                  <c:v>7000</c:v>
                </c:pt>
                <c:pt idx="91">
                  <c:v>7000</c:v>
                </c:pt>
                <c:pt idx="92">
                  <c:v>7000</c:v>
                </c:pt>
                <c:pt idx="93">
                  <c:v>7000</c:v>
                </c:pt>
                <c:pt idx="94">
                  <c:v>7000</c:v>
                </c:pt>
                <c:pt idx="95">
                  <c:v>7000</c:v>
                </c:pt>
                <c:pt idx="96">
                  <c:v>7000</c:v>
                </c:pt>
                <c:pt idx="97">
                  <c:v>7000</c:v>
                </c:pt>
                <c:pt idx="98">
                  <c:v>7000</c:v>
                </c:pt>
                <c:pt idx="99">
                  <c:v>7000</c:v>
                </c:pt>
                <c:pt idx="100">
                  <c:v>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CE-471A-A401-EBC445D18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90208"/>
        <c:axId val="167392384"/>
      </c:scatterChart>
      <c:valAx>
        <c:axId val="16739020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3923395604961144"/>
              <c:y val="0.8792987363066110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92384"/>
        <c:crosses val="autoZero"/>
        <c:crossBetween val="midCat"/>
      </c:valAx>
      <c:valAx>
        <c:axId val="1673923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(kN·m)</a:t>
                </a:r>
              </a:p>
            </c:rich>
          </c:tx>
          <c:layout>
            <c:manualLayout>
              <c:xMode val="edge"/>
              <c:yMode val="edge"/>
              <c:x val="2.3652995839217678E-2"/>
              <c:y val="0.4340273860519391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90208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Deflection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808238901646723"/>
          <c:y val="0.12574526366022448"/>
          <c:w val="0.64050632911392358"/>
          <c:h val="0.6245353159851301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'2. Single Conc Load'!$C$92:$C$192</c:f>
              <c:numCache>
                <c:formatCode>0.00</c:formatCode>
                <c:ptCount val="101"/>
                <c:pt idx="0">
                  <c:v>0</c:v>
                </c:pt>
                <c:pt idx="1">
                  <c:v>7.4999999999999997E-3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0.03</c:v>
                </c:pt>
                <c:pt idx="5">
                  <c:v>3.7499999999999999E-2</c:v>
                </c:pt>
                <c:pt idx="6">
                  <c:v>4.4999999999999998E-2</c:v>
                </c:pt>
                <c:pt idx="7">
                  <c:v>5.2499999999999998E-2</c:v>
                </c:pt>
                <c:pt idx="8">
                  <c:v>0.06</c:v>
                </c:pt>
                <c:pt idx="9">
                  <c:v>6.7500000000000004E-2</c:v>
                </c:pt>
                <c:pt idx="10">
                  <c:v>7.4999999999999997E-2</c:v>
                </c:pt>
                <c:pt idx="11">
                  <c:v>8.2500000000000004E-2</c:v>
                </c:pt>
                <c:pt idx="12">
                  <c:v>0.09</c:v>
                </c:pt>
                <c:pt idx="13">
                  <c:v>9.7500000000000003E-2</c:v>
                </c:pt>
                <c:pt idx="14">
                  <c:v>0.105</c:v>
                </c:pt>
                <c:pt idx="15">
                  <c:v>0.1125</c:v>
                </c:pt>
                <c:pt idx="16">
                  <c:v>0.12</c:v>
                </c:pt>
                <c:pt idx="17">
                  <c:v>0.1275</c:v>
                </c:pt>
                <c:pt idx="18">
                  <c:v>0.13500000000000001</c:v>
                </c:pt>
                <c:pt idx="19">
                  <c:v>0.14249999999999999</c:v>
                </c:pt>
                <c:pt idx="20">
                  <c:v>0.15</c:v>
                </c:pt>
                <c:pt idx="21">
                  <c:v>0.1575</c:v>
                </c:pt>
                <c:pt idx="22">
                  <c:v>0.16500000000000001</c:v>
                </c:pt>
                <c:pt idx="23">
                  <c:v>0.17249999999999999</c:v>
                </c:pt>
                <c:pt idx="24">
                  <c:v>0.18</c:v>
                </c:pt>
                <c:pt idx="25">
                  <c:v>0.1875</c:v>
                </c:pt>
                <c:pt idx="26">
                  <c:v>0.19500000000000001</c:v>
                </c:pt>
                <c:pt idx="27">
                  <c:v>0.20250000000000001</c:v>
                </c:pt>
                <c:pt idx="28">
                  <c:v>0.21</c:v>
                </c:pt>
                <c:pt idx="29">
                  <c:v>0.2175</c:v>
                </c:pt>
                <c:pt idx="30">
                  <c:v>0.22500000000000001</c:v>
                </c:pt>
                <c:pt idx="31">
                  <c:v>0.23250000000000001</c:v>
                </c:pt>
                <c:pt idx="32">
                  <c:v>0.24</c:v>
                </c:pt>
                <c:pt idx="33">
                  <c:v>0.2475</c:v>
                </c:pt>
                <c:pt idx="34">
                  <c:v>0.255</c:v>
                </c:pt>
                <c:pt idx="35">
                  <c:v>0.26250000000000001</c:v>
                </c:pt>
                <c:pt idx="36">
                  <c:v>0.27</c:v>
                </c:pt>
                <c:pt idx="37">
                  <c:v>0.27750000000000002</c:v>
                </c:pt>
                <c:pt idx="38">
                  <c:v>0.28499999999999998</c:v>
                </c:pt>
                <c:pt idx="39">
                  <c:v>0.29249999999999998</c:v>
                </c:pt>
                <c:pt idx="40">
                  <c:v>0.3</c:v>
                </c:pt>
                <c:pt idx="41">
                  <c:v>0.3075</c:v>
                </c:pt>
                <c:pt idx="42">
                  <c:v>0.315</c:v>
                </c:pt>
                <c:pt idx="43">
                  <c:v>0.32250000000000001</c:v>
                </c:pt>
                <c:pt idx="44">
                  <c:v>0.33</c:v>
                </c:pt>
                <c:pt idx="45">
                  <c:v>0.33750000000000002</c:v>
                </c:pt>
                <c:pt idx="46">
                  <c:v>0.34499999999999997</c:v>
                </c:pt>
                <c:pt idx="47">
                  <c:v>0.35249999999999998</c:v>
                </c:pt>
                <c:pt idx="48">
                  <c:v>0.36</c:v>
                </c:pt>
                <c:pt idx="49">
                  <c:v>0.36749999999999999</c:v>
                </c:pt>
                <c:pt idx="50">
                  <c:v>0.375</c:v>
                </c:pt>
                <c:pt idx="51">
                  <c:v>0.38250000000000001</c:v>
                </c:pt>
                <c:pt idx="52">
                  <c:v>0.39</c:v>
                </c:pt>
                <c:pt idx="53">
                  <c:v>0.39750000000000002</c:v>
                </c:pt>
                <c:pt idx="54">
                  <c:v>0.40500000000000003</c:v>
                </c:pt>
                <c:pt idx="55">
                  <c:v>0.41249999999999998</c:v>
                </c:pt>
                <c:pt idx="56">
                  <c:v>0.42</c:v>
                </c:pt>
                <c:pt idx="57">
                  <c:v>0.42749999999999999</c:v>
                </c:pt>
                <c:pt idx="58">
                  <c:v>0.435</c:v>
                </c:pt>
                <c:pt idx="59">
                  <c:v>0.4425</c:v>
                </c:pt>
                <c:pt idx="60">
                  <c:v>0.45</c:v>
                </c:pt>
                <c:pt idx="61">
                  <c:v>0.45750000000000002</c:v>
                </c:pt>
                <c:pt idx="62">
                  <c:v>0.46500000000000002</c:v>
                </c:pt>
                <c:pt idx="63">
                  <c:v>0.47249999999999998</c:v>
                </c:pt>
                <c:pt idx="64">
                  <c:v>0.48</c:v>
                </c:pt>
                <c:pt idx="65">
                  <c:v>0.48749999999999999</c:v>
                </c:pt>
                <c:pt idx="66">
                  <c:v>0.495</c:v>
                </c:pt>
                <c:pt idx="67">
                  <c:v>0.50249999999999995</c:v>
                </c:pt>
                <c:pt idx="68">
                  <c:v>0.51</c:v>
                </c:pt>
                <c:pt idx="69">
                  <c:v>0.51749999999999996</c:v>
                </c:pt>
                <c:pt idx="70">
                  <c:v>0.52500000000000002</c:v>
                </c:pt>
                <c:pt idx="71">
                  <c:v>0.53249999999999997</c:v>
                </c:pt>
                <c:pt idx="72">
                  <c:v>0.54</c:v>
                </c:pt>
                <c:pt idx="73">
                  <c:v>0.54749999999999999</c:v>
                </c:pt>
                <c:pt idx="74">
                  <c:v>0.55500000000000005</c:v>
                </c:pt>
                <c:pt idx="75">
                  <c:v>0.5625</c:v>
                </c:pt>
                <c:pt idx="76">
                  <c:v>0.56999999999999995</c:v>
                </c:pt>
                <c:pt idx="77">
                  <c:v>0.57750000000000001</c:v>
                </c:pt>
                <c:pt idx="78">
                  <c:v>0.58499999999999996</c:v>
                </c:pt>
                <c:pt idx="79">
                  <c:v>0.59250000000000003</c:v>
                </c:pt>
                <c:pt idx="80">
                  <c:v>0.6</c:v>
                </c:pt>
                <c:pt idx="81">
                  <c:v>0.60750000000000004</c:v>
                </c:pt>
                <c:pt idx="82">
                  <c:v>0.61499999999999999</c:v>
                </c:pt>
                <c:pt idx="83">
                  <c:v>0.62250000000000005</c:v>
                </c:pt>
                <c:pt idx="84">
                  <c:v>0.63</c:v>
                </c:pt>
                <c:pt idx="85">
                  <c:v>0.63749999999999996</c:v>
                </c:pt>
                <c:pt idx="86">
                  <c:v>0.64500000000000002</c:v>
                </c:pt>
                <c:pt idx="87">
                  <c:v>0.65249999999999997</c:v>
                </c:pt>
                <c:pt idx="88">
                  <c:v>0.66</c:v>
                </c:pt>
                <c:pt idx="89">
                  <c:v>0.66749999999999998</c:v>
                </c:pt>
                <c:pt idx="90">
                  <c:v>0.67500000000000004</c:v>
                </c:pt>
                <c:pt idx="91">
                  <c:v>0.6825</c:v>
                </c:pt>
                <c:pt idx="92">
                  <c:v>0.69</c:v>
                </c:pt>
                <c:pt idx="93">
                  <c:v>0.69750000000000001</c:v>
                </c:pt>
                <c:pt idx="94">
                  <c:v>0.70499999999999996</c:v>
                </c:pt>
                <c:pt idx="95">
                  <c:v>0.71250000000000002</c:v>
                </c:pt>
                <c:pt idx="96">
                  <c:v>0.72</c:v>
                </c:pt>
                <c:pt idx="97">
                  <c:v>0.72750000000000004</c:v>
                </c:pt>
                <c:pt idx="98">
                  <c:v>0.73499999999999999</c:v>
                </c:pt>
                <c:pt idx="99">
                  <c:v>0.74250000000000005</c:v>
                </c:pt>
                <c:pt idx="100">
                  <c:v>0.75</c:v>
                </c:pt>
              </c:numCache>
            </c:numRef>
          </c:xVal>
          <c:yVal>
            <c:numRef>
              <c:f>'2. Single Conc Load'!$F$92:$F$192</c:f>
              <c:numCache>
                <c:formatCode>0.00</c:formatCode>
                <c:ptCount val="101"/>
                <c:pt idx="0">
                  <c:v>1.3999955200143359</c:v>
                </c:pt>
                <c:pt idx="1">
                  <c:v>1.3819955776141517</c:v>
                </c:pt>
                <c:pt idx="2">
                  <c:v>1.3639956352139673</c:v>
                </c:pt>
                <c:pt idx="3">
                  <c:v>1.3459956928137831</c:v>
                </c:pt>
                <c:pt idx="4">
                  <c:v>1.3279957504135986</c:v>
                </c:pt>
                <c:pt idx="5">
                  <c:v>1.3099958080134144</c:v>
                </c:pt>
                <c:pt idx="6">
                  <c:v>1.29199586561323</c:v>
                </c:pt>
                <c:pt idx="7">
                  <c:v>1.2739959232130458</c:v>
                </c:pt>
                <c:pt idx="8">
                  <c:v>1.2559959808128613</c:v>
                </c:pt>
                <c:pt idx="9">
                  <c:v>1.2379960384126769</c:v>
                </c:pt>
                <c:pt idx="10">
                  <c:v>1.2199960960124927</c:v>
                </c:pt>
                <c:pt idx="11">
                  <c:v>1.2019961536123085</c:v>
                </c:pt>
                <c:pt idx="12">
                  <c:v>1.1839962112121241</c:v>
                </c:pt>
                <c:pt idx="13">
                  <c:v>1.1659962688119399</c:v>
                </c:pt>
                <c:pt idx="14">
                  <c:v>1.1479963264117554</c:v>
                </c:pt>
                <c:pt idx="15">
                  <c:v>1.1299963840115712</c:v>
                </c:pt>
                <c:pt idx="16">
                  <c:v>1.1119964416113868</c:v>
                </c:pt>
                <c:pt idx="17">
                  <c:v>1.0939964992112026</c:v>
                </c:pt>
                <c:pt idx="18">
                  <c:v>1.0759965568110181</c:v>
                </c:pt>
                <c:pt idx="19">
                  <c:v>1.0579966144108339</c:v>
                </c:pt>
                <c:pt idx="20">
                  <c:v>1.0399966720106495</c:v>
                </c:pt>
                <c:pt idx="21">
                  <c:v>1.0219967296104653</c:v>
                </c:pt>
                <c:pt idx="22">
                  <c:v>1.0039967872102808</c:v>
                </c:pt>
                <c:pt idx="23">
                  <c:v>0.98599684481009664</c:v>
                </c:pt>
                <c:pt idx="24">
                  <c:v>0.96799690240991221</c:v>
                </c:pt>
                <c:pt idx="25">
                  <c:v>0.949996960009728</c:v>
                </c:pt>
                <c:pt idx="26">
                  <c:v>0.93199701760954357</c:v>
                </c:pt>
                <c:pt idx="27">
                  <c:v>0.91399707520935936</c:v>
                </c:pt>
                <c:pt idx="28">
                  <c:v>0.89599713280917503</c:v>
                </c:pt>
                <c:pt idx="29">
                  <c:v>0.87799719040899071</c:v>
                </c:pt>
                <c:pt idx="30">
                  <c:v>0.85999724800880628</c:v>
                </c:pt>
                <c:pt idx="31">
                  <c:v>0.84199730560862196</c:v>
                </c:pt>
                <c:pt idx="32">
                  <c:v>0.82399736320843775</c:v>
                </c:pt>
                <c:pt idx="33">
                  <c:v>0.80599742080825343</c:v>
                </c:pt>
                <c:pt idx="34">
                  <c:v>0.78799787840678914</c:v>
                </c:pt>
                <c:pt idx="35">
                  <c:v>0.77000378598788477</c:v>
                </c:pt>
                <c:pt idx="36">
                  <c:v>0.75202319352578062</c:v>
                </c:pt>
                <c:pt idx="37">
                  <c:v>0.73406420099455671</c:v>
                </c:pt>
                <c:pt idx="38">
                  <c:v>0.71613490836829319</c:v>
                </c:pt>
                <c:pt idx="39">
                  <c:v>0.69824341562107006</c:v>
                </c:pt>
                <c:pt idx="40">
                  <c:v>0.68039782272696725</c:v>
                </c:pt>
                <c:pt idx="41">
                  <c:v>0.6626062296600651</c:v>
                </c:pt>
                <c:pt idx="42">
                  <c:v>0.64487673639444354</c:v>
                </c:pt>
                <c:pt idx="43">
                  <c:v>0.62721744290418269</c:v>
                </c:pt>
                <c:pt idx="44">
                  <c:v>0.60963644916336268</c:v>
                </c:pt>
                <c:pt idx="45">
                  <c:v>0.59214185514606343</c:v>
                </c:pt>
                <c:pt idx="46">
                  <c:v>0.5747417608263653</c:v>
                </c:pt>
                <c:pt idx="47">
                  <c:v>0.55744426617834819</c:v>
                </c:pt>
                <c:pt idx="48">
                  <c:v>0.54025747117609224</c:v>
                </c:pt>
                <c:pt idx="49">
                  <c:v>0.52318947579367747</c:v>
                </c:pt>
                <c:pt idx="50">
                  <c:v>0.50624838000518402</c:v>
                </c:pt>
                <c:pt idx="51">
                  <c:v>0.4894422837846919</c:v>
                </c:pt>
                <c:pt idx="52">
                  <c:v>0.47277928710628125</c:v>
                </c:pt>
                <c:pt idx="53">
                  <c:v>0.45626748994403216</c:v>
                </c:pt>
                <c:pt idx="54">
                  <c:v>0.43991499227202474</c:v>
                </c:pt>
                <c:pt idx="55">
                  <c:v>0.42372989406433909</c:v>
                </c:pt>
                <c:pt idx="56">
                  <c:v>0.40772029529505516</c:v>
                </c:pt>
                <c:pt idx="57">
                  <c:v>0.39189429593825298</c:v>
                </c:pt>
                <c:pt idx="58">
                  <c:v>0.37625999596801296</c:v>
                </c:pt>
                <c:pt idx="59">
                  <c:v>0.36082549535841479</c:v>
                </c:pt>
                <c:pt idx="60">
                  <c:v>0.34559889408353878</c:v>
                </c:pt>
                <c:pt idx="61">
                  <c:v>0.33058829211746521</c:v>
                </c:pt>
                <c:pt idx="62">
                  <c:v>0.31580178943427367</c:v>
                </c:pt>
                <c:pt idx="63">
                  <c:v>0.30124748600804474</c:v>
                </c:pt>
                <c:pt idx="64">
                  <c:v>0.28693348181285827</c:v>
                </c:pt>
                <c:pt idx="65">
                  <c:v>0.27286787682279412</c:v>
                </c:pt>
                <c:pt idx="66">
                  <c:v>0.25905877101193281</c:v>
                </c:pt>
                <c:pt idx="67">
                  <c:v>0.24551426435435419</c:v>
                </c:pt>
                <c:pt idx="68">
                  <c:v>0.23224245682413824</c:v>
                </c:pt>
                <c:pt idx="69">
                  <c:v>0.21925144839536528</c:v>
                </c:pt>
                <c:pt idx="70">
                  <c:v>0.20654933904211492</c:v>
                </c:pt>
                <c:pt idx="71">
                  <c:v>0.19414422873846796</c:v>
                </c:pt>
                <c:pt idx="72">
                  <c:v>0.18204421745850399</c:v>
                </c:pt>
                <c:pt idx="73">
                  <c:v>0.17025740517630339</c:v>
                </c:pt>
                <c:pt idx="74">
                  <c:v>0.15879189186594589</c:v>
                </c:pt>
                <c:pt idx="75">
                  <c:v>0.14765577750151193</c:v>
                </c:pt>
                <c:pt idx="76">
                  <c:v>0.13685716205708143</c:v>
                </c:pt>
                <c:pt idx="77">
                  <c:v>0.12640414550673434</c:v>
                </c:pt>
                <c:pt idx="78">
                  <c:v>0.11630482782455095</c:v>
                </c:pt>
                <c:pt idx="79">
                  <c:v>0.10656730898461123</c:v>
                </c:pt>
                <c:pt idx="80">
                  <c:v>9.7199688960995345E-2</c:v>
                </c:pt>
                <c:pt idx="81">
                  <c:v>8.8210067727783253E-2</c:v>
                </c:pt>
                <c:pt idx="82">
                  <c:v>7.9606545259055195E-2</c:v>
                </c:pt>
                <c:pt idx="83">
                  <c:v>7.1397221528891108E-2</c:v>
                </c:pt>
                <c:pt idx="84">
                  <c:v>6.3590196511371211E-2</c:v>
                </c:pt>
                <c:pt idx="85">
                  <c:v>5.6193570180575497E-2</c:v>
                </c:pt>
                <c:pt idx="86">
                  <c:v>4.9215442510584018E-2</c:v>
                </c:pt>
                <c:pt idx="87">
                  <c:v>4.2663913475476933E-2</c:v>
                </c:pt>
                <c:pt idx="88">
                  <c:v>3.6547083049334295E-2</c:v>
                </c:pt>
                <c:pt idx="89">
                  <c:v>3.0873051206236263E-2</c:v>
                </c:pt>
                <c:pt idx="90">
                  <c:v>2.5649917920262499E-2</c:v>
                </c:pt>
                <c:pt idx="91">
                  <c:v>2.0885783165493776E-2</c:v>
                </c:pt>
                <c:pt idx="92">
                  <c:v>1.6588746916009756E-2</c:v>
                </c:pt>
                <c:pt idx="93">
                  <c:v>1.2766909145890626E-2</c:v>
                </c:pt>
                <c:pt idx="94">
                  <c:v>9.4283698292164653E-3</c:v>
                </c:pt>
                <c:pt idx="95">
                  <c:v>6.5812289400673518E-3</c:v>
                </c:pt>
                <c:pt idx="96">
                  <c:v>4.233586452523308E-3</c:v>
                </c:pt>
                <c:pt idx="97">
                  <c:v>2.3935423406644118E-3</c:v>
                </c:pt>
                <c:pt idx="98">
                  <c:v>1.0691965785709634E-3</c:v>
                </c:pt>
                <c:pt idx="99">
                  <c:v>2.686491403227631E-4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8D-4F11-9920-235DDF4B9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14400"/>
        <c:axId val="154217088"/>
      </c:scatterChart>
      <c:valAx>
        <c:axId val="15421440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49033198898918151"/>
              <c:y val="0.875218999112099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217088"/>
        <c:crosses val="autoZero"/>
        <c:crossBetween val="midCat"/>
      </c:valAx>
      <c:valAx>
        <c:axId val="15421708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
(mm)</a:t>
                </a:r>
              </a:p>
            </c:rich>
          </c:tx>
          <c:layout>
            <c:manualLayout>
              <c:xMode val="edge"/>
              <c:yMode val="edge"/>
              <c:x val="6.5174524071376111E-2"/>
              <c:y val="0.388107892546625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214400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Deflection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003652282618856"/>
          <c:y val="0.12853622479903118"/>
          <c:w val="0.74200491527701506"/>
          <c:h val="0.6665588111508534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'7. Two Conc Moments'!$C$91:$C$191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'7. Two Conc Moments'!$F$91:$F$191</c:f>
              <c:numCache>
                <c:formatCode>0.00</c:formatCode>
                <c:ptCount val="101"/>
                <c:pt idx="0">
                  <c:v>304.58333333333331</c:v>
                </c:pt>
                <c:pt idx="1">
                  <c:v>300.48333333333335</c:v>
                </c:pt>
                <c:pt idx="2">
                  <c:v>296.38333333333333</c:v>
                </c:pt>
                <c:pt idx="3">
                  <c:v>292.2833333333333</c:v>
                </c:pt>
                <c:pt idx="4">
                  <c:v>288.18333333333334</c:v>
                </c:pt>
                <c:pt idx="5">
                  <c:v>284.08333333333331</c:v>
                </c:pt>
                <c:pt idx="6">
                  <c:v>279.98333333333335</c:v>
                </c:pt>
                <c:pt idx="7">
                  <c:v>275.88333333333333</c:v>
                </c:pt>
                <c:pt idx="8">
                  <c:v>271.7833333333333</c:v>
                </c:pt>
                <c:pt idx="9">
                  <c:v>267.68333333333334</c:v>
                </c:pt>
                <c:pt idx="10">
                  <c:v>263.58333333333331</c:v>
                </c:pt>
                <c:pt idx="11">
                  <c:v>259.48333333333335</c:v>
                </c:pt>
                <c:pt idx="12">
                  <c:v>255.38333333333333</c:v>
                </c:pt>
                <c:pt idx="13">
                  <c:v>251.28333333333333</c:v>
                </c:pt>
                <c:pt idx="14">
                  <c:v>247.18333333333334</c:v>
                </c:pt>
                <c:pt idx="15">
                  <c:v>243.08333333333331</c:v>
                </c:pt>
                <c:pt idx="16">
                  <c:v>238.98333333333332</c:v>
                </c:pt>
                <c:pt idx="17">
                  <c:v>234.88333333333333</c:v>
                </c:pt>
                <c:pt idx="18">
                  <c:v>230.78333333333333</c:v>
                </c:pt>
                <c:pt idx="19">
                  <c:v>226.68333333333334</c:v>
                </c:pt>
                <c:pt idx="20">
                  <c:v>222.58333333333331</c:v>
                </c:pt>
                <c:pt idx="21">
                  <c:v>218.48333333333332</c:v>
                </c:pt>
                <c:pt idx="22">
                  <c:v>214.38333333333333</c:v>
                </c:pt>
                <c:pt idx="23">
                  <c:v>210.28333333333333</c:v>
                </c:pt>
                <c:pt idx="24">
                  <c:v>206.18333333333334</c:v>
                </c:pt>
                <c:pt idx="25">
                  <c:v>202.08333333333331</c:v>
                </c:pt>
                <c:pt idx="26">
                  <c:v>197.98333333333332</c:v>
                </c:pt>
                <c:pt idx="27">
                  <c:v>193.88333333333333</c:v>
                </c:pt>
                <c:pt idx="28">
                  <c:v>189.78333333333333</c:v>
                </c:pt>
                <c:pt idx="29">
                  <c:v>185.68333333333334</c:v>
                </c:pt>
                <c:pt idx="30">
                  <c:v>181.58333333333331</c:v>
                </c:pt>
                <c:pt idx="31">
                  <c:v>177.48333333333332</c:v>
                </c:pt>
                <c:pt idx="32">
                  <c:v>173.38333333333333</c:v>
                </c:pt>
                <c:pt idx="33">
                  <c:v>169.28333333333333</c:v>
                </c:pt>
                <c:pt idx="34">
                  <c:v>165.18866666666665</c:v>
                </c:pt>
                <c:pt idx="35">
                  <c:v>161.11666666666665</c:v>
                </c:pt>
                <c:pt idx="36">
                  <c:v>157.06866666666664</c:v>
                </c:pt>
                <c:pt idx="37">
                  <c:v>153.04466666666664</c:v>
                </c:pt>
                <c:pt idx="38">
                  <c:v>149.04466666666667</c:v>
                </c:pt>
                <c:pt idx="39">
                  <c:v>145.06866666666667</c:v>
                </c:pt>
                <c:pt idx="40">
                  <c:v>141.11666666666667</c:v>
                </c:pt>
                <c:pt idx="41">
                  <c:v>137.18866666666668</c:v>
                </c:pt>
                <c:pt idx="42">
                  <c:v>133.28466666666665</c:v>
                </c:pt>
                <c:pt idx="43">
                  <c:v>129.40466666666666</c:v>
                </c:pt>
                <c:pt idx="44">
                  <c:v>125.54866666666666</c:v>
                </c:pt>
                <c:pt idx="45">
                  <c:v>121.71666666666664</c:v>
                </c:pt>
                <c:pt idx="46">
                  <c:v>117.90866666666668</c:v>
                </c:pt>
                <c:pt idx="47">
                  <c:v>114.12466666666667</c:v>
                </c:pt>
                <c:pt idx="48">
                  <c:v>110.36466666666668</c:v>
                </c:pt>
                <c:pt idx="49">
                  <c:v>106.62866666666667</c:v>
                </c:pt>
                <c:pt idx="50">
                  <c:v>102.91666666666666</c:v>
                </c:pt>
                <c:pt idx="51">
                  <c:v>99.228666666666655</c:v>
                </c:pt>
                <c:pt idx="52">
                  <c:v>95.564666666666653</c:v>
                </c:pt>
                <c:pt idx="53">
                  <c:v>91.924666666666653</c:v>
                </c:pt>
                <c:pt idx="54">
                  <c:v>88.308666666666653</c:v>
                </c:pt>
                <c:pt idx="55">
                  <c:v>84.716666666666697</c:v>
                </c:pt>
                <c:pt idx="56">
                  <c:v>81.148666666666671</c:v>
                </c:pt>
                <c:pt idx="57">
                  <c:v>77.60466666666666</c:v>
                </c:pt>
                <c:pt idx="58">
                  <c:v>74.084666666666664</c:v>
                </c:pt>
                <c:pt idx="59">
                  <c:v>70.60199999999999</c:v>
                </c:pt>
                <c:pt idx="60">
                  <c:v>67.2</c:v>
                </c:pt>
                <c:pt idx="61">
                  <c:v>63.881999999999991</c:v>
                </c:pt>
                <c:pt idx="62">
                  <c:v>60.647999999999996</c:v>
                </c:pt>
                <c:pt idx="63">
                  <c:v>57.498000000000019</c:v>
                </c:pt>
                <c:pt idx="64">
                  <c:v>54.432000000000016</c:v>
                </c:pt>
                <c:pt idx="65">
                  <c:v>51.449999999999996</c:v>
                </c:pt>
                <c:pt idx="66">
                  <c:v>48.551999999999985</c:v>
                </c:pt>
                <c:pt idx="67">
                  <c:v>45.738000000000028</c:v>
                </c:pt>
                <c:pt idx="68">
                  <c:v>43.007999999999988</c:v>
                </c:pt>
                <c:pt idx="69">
                  <c:v>40.362000000000023</c:v>
                </c:pt>
                <c:pt idx="70">
                  <c:v>37.799999999999983</c:v>
                </c:pt>
                <c:pt idx="71">
                  <c:v>35.322000000000017</c:v>
                </c:pt>
                <c:pt idx="72">
                  <c:v>32.927999999999983</c:v>
                </c:pt>
                <c:pt idx="73">
                  <c:v>30.618000000000027</c:v>
                </c:pt>
                <c:pt idx="74">
                  <c:v>28.391999999999985</c:v>
                </c:pt>
                <c:pt idx="75">
                  <c:v>26.249999999999996</c:v>
                </c:pt>
                <c:pt idx="76">
                  <c:v>24.192000000000018</c:v>
                </c:pt>
                <c:pt idx="77">
                  <c:v>22.217999999999996</c:v>
                </c:pt>
                <c:pt idx="78">
                  <c:v>20.328000000000017</c:v>
                </c:pt>
                <c:pt idx="79">
                  <c:v>18.521999999999998</c:v>
                </c:pt>
                <c:pt idx="80">
                  <c:v>16.800000000000015</c:v>
                </c:pt>
                <c:pt idx="81">
                  <c:v>15.161999999999987</c:v>
                </c:pt>
                <c:pt idx="82">
                  <c:v>13.608000000000008</c:v>
                </c:pt>
                <c:pt idx="83">
                  <c:v>12.138000000000002</c:v>
                </c:pt>
                <c:pt idx="84">
                  <c:v>10.751999999999988</c:v>
                </c:pt>
                <c:pt idx="85">
                  <c:v>9.4500000000000028</c:v>
                </c:pt>
                <c:pt idx="86">
                  <c:v>8.2319999999999851</c:v>
                </c:pt>
                <c:pt idx="87">
                  <c:v>7.0980000000000167</c:v>
                </c:pt>
                <c:pt idx="88">
                  <c:v>6.0479999999999983</c:v>
                </c:pt>
                <c:pt idx="89">
                  <c:v>5.0820000000000078</c:v>
                </c:pt>
                <c:pt idx="90">
                  <c:v>4.1999999999999851</c:v>
                </c:pt>
                <c:pt idx="91">
                  <c:v>3.4020000000000294</c:v>
                </c:pt>
                <c:pt idx="92">
                  <c:v>2.6880000000000166</c:v>
                </c:pt>
                <c:pt idx="93">
                  <c:v>2.0579999999999927</c:v>
                </c:pt>
                <c:pt idx="94">
                  <c:v>1.5119999999999933</c:v>
                </c:pt>
                <c:pt idx="95">
                  <c:v>1.0500000000000114</c:v>
                </c:pt>
                <c:pt idx="96">
                  <c:v>0.67200000000000415</c:v>
                </c:pt>
                <c:pt idx="97">
                  <c:v>0.37800000000000011</c:v>
                </c:pt>
                <c:pt idx="98">
                  <c:v>0.16800000000001347</c:v>
                </c:pt>
                <c:pt idx="99">
                  <c:v>4.2000000000022908E-2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84-47C5-B35E-A87721BFC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429248"/>
        <c:axId val="167431168"/>
      </c:scatterChart>
      <c:valAx>
        <c:axId val="16742924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(m)</a:t>
                </a:r>
              </a:p>
            </c:rich>
          </c:tx>
          <c:layout>
            <c:manualLayout>
              <c:xMode val="edge"/>
              <c:yMode val="edge"/>
              <c:x val="0.49100896577433772"/>
              <c:y val="0.901631666379442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431168"/>
        <c:crosses val="autoZero"/>
        <c:crossBetween val="midCat"/>
      </c:valAx>
      <c:valAx>
        <c:axId val="1674311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y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(mm)</a:t>
                </a:r>
              </a:p>
            </c:rich>
          </c:tx>
          <c:layout>
            <c:manualLayout>
              <c:xMode val="edge"/>
              <c:yMode val="edge"/>
              <c:x val="2.1556260044107399E-2"/>
              <c:y val="0.4009437943804931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429248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Shear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7163932094695059"/>
          <c:y val="0.14333698353930943"/>
          <c:w val="0.65995043385748908"/>
          <c:h val="0.6443661971830986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'8. Combined Loads'!$C$108:$C$208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'8. Combined Loads'!$D$108:$D$208</c:f>
              <c:numCache>
                <c:formatCode>0.00</c:formatCode>
                <c:ptCount val="101"/>
                <c:pt idx="0">
                  <c:v>0</c:v>
                </c:pt>
                <c:pt idx="1">
                  <c:v>-0.14399999999999999</c:v>
                </c:pt>
                <c:pt idx="2">
                  <c:v>-0.57599999999999996</c:v>
                </c:pt>
                <c:pt idx="3">
                  <c:v>-1.296</c:v>
                </c:pt>
                <c:pt idx="4">
                  <c:v>-2.3039999999999998</c:v>
                </c:pt>
                <c:pt idx="5">
                  <c:v>-3.5999999999999996</c:v>
                </c:pt>
                <c:pt idx="6">
                  <c:v>-5.1840000000000002</c:v>
                </c:pt>
                <c:pt idx="7">
                  <c:v>-7.0559999999999983</c:v>
                </c:pt>
                <c:pt idx="8">
                  <c:v>-9.2159999999999993</c:v>
                </c:pt>
                <c:pt idx="9">
                  <c:v>-11.664000000000001</c:v>
                </c:pt>
                <c:pt idx="10">
                  <c:v>-14.399999999999999</c:v>
                </c:pt>
                <c:pt idx="11">
                  <c:v>-17.424000000000003</c:v>
                </c:pt>
                <c:pt idx="12">
                  <c:v>-20.736000000000001</c:v>
                </c:pt>
                <c:pt idx="13">
                  <c:v>-24.336000000000002</c:v>
                </c:pt>
                <c:pt idx="14">
                  <c:v>-28.223999999999993</c:v>
                </c:pt>
                <c:pt idx="15">
                  <c:v>-32.4</c:v>
                </c:pt>
                <c:pt idx="16">
                  <c:v>-36.863999999999997</c:v>
                </c:pt>
                <c:pt idx="17">
                  <c:v>-41.616</c:v>
                </c:pt>
                <c:pt idx="18">
                  <c:v>-46.656000000000006</c:v>
                </c:pt>
                <c:pt idx="19">
                  <c:v>-51.984000000000002</c:v>
                </c:pt>
                <c:pt idx="20">
                  <c:v>-57.599999999999994</c:v>
                </c:pt>
                <c:pt idx="21">
                  <c:v>-63.503999999999998</c:v>
                </c:pt>
                <c:pt idx="22">
                  <c:v>-69.696000000000012</c:v>
                </c:pt>
                <c:pt idx="23">
                  <c:v>-76.175999999999988</c:v>
                </c:pt>
                <c:pt idx="24">
                  <c:v>-82.944000000000003</c:v>
                </c:pt>
                <c:pt idx="25">
                  <c:v>-90</c:v>
                </c:pt>
                <c:pt idx="26">
                  <c:v>-97.344000000000008</c:v>
                </c:pt>
                <c:pt idx="27">
                  <c:v>-104.97600000000001</c:v>
                </c:pt>
                <c:pt idx="28">
                  <c:v>-112.89599999999997</c:v>
                </c:pt>
                <c:pt idx="29">
                  <c:v>-121.104</c:v>
                </c:pt>
                <c:pt idx="30">
                  <c:v>-129.6</c:v>
                </c:pt>
                <c:pt idx="31">
                  <c:v>-138.38400000000001</c:v>
                </c:pt>
                <c:pt idx="32">
                  <c:v>-147.45599999999999</c:v>
                </c:pt>
                <c:pt idx="33">
                  <c:v>-156.816</c:v>
                </c:pt>
                <c:pt idx="34">
                  <c:v>-166.464</c:v>
                </c:pt>
                <c:pt idx="35">
                  <c:v>-176.4</c:v>
                </c:pt>
                <c:pt idx="36">
                  <c:v>-186.62400000000002</c:v>
                </c:pt>
                <c:pt idx="37">
                  <c:v>-197.13600000000005</c:v>
                </c:pt>
                <c:pt idx="38">
                  <c:v>-207.93600000000001</c:v>
                </c:pt>
                <c:pt idx="39">
                  <c:v>-219.02399999999997</c:v>
                </c:pt>
                <c:pt idx="40">
                  <c:v>-230.39999999999998</c:v>
                </c:pt>
                <c:pt idx="41">
                  <c:v>-242.06399999999999</c:v>
                </c:pt>
                <c:pt idx="42">
                  <c:v>-254.01599999999999</c:v>
                </c:pt>
                <c:pt idx="43">
                  <c:v>-266.25600000000003</c:v>
                </c:pt>
                <c:pt idx="44">
                  <c:v>-278.78400000000005</c:v>
                </c:pt>
                <c:pt idx="45">
                  <c:v>-291.60000000000002</c:v>
                </c:pt>
                <c:pt idx="46">
                  <c:v>-304.70399999999995</c:v>
                </c:pt>
                <c:pt idx="47">
                  <c:v>-318.09599999999995</c:v>
                </c:pt>
                <c:pt idx="48">
                  <c:v>-331.77600000000001</c:v>
                </c:pt>
                <c:pt idx="49">
                  <c:v>-345.74399999999997</c:v>
                </c:pt>
                <c:pt idx="50">
                  <c:v>-360</c:v>
                </c:pt>
                <c:pt idx="51">
                  <c:v>-374.54400000000004</c:v>
                </c:pt>
                <c:pt idx="52">
                  <c:v>-389.37600000000003</c:v>
                </c:pt>
                <c:pt idx="53">
                  <c:v>-404.49600000000004</c:v>
                </c:pt>
                <c:pt idx="54">
                  <c:v>-419.90400000000005</c:v>
                </c:pt>
                <c:pt idx="55">
                  <c:v>-435.59999999999997</c:v>
                </c:pt>
                <c:pt idx="56">
                  <c:v>-451.58399999999989</c:v>
                </c:pt>
                <c:pt idx="57">
                  <c:v>-467.85599999999994</c:v>
                </c:pt>
                <c:pt idx="58">
                  <c:v>-484.416</c:v>
                </c:pt>
                <c:pt idx="59">
                  <c:v>-1301.2640000000001</c:v>
                </c:pt>
                <c:pt idx="60">
                  <c:v>-1318.4</c:v>
                </c:pt>
                <c:pt idx="61">
                  <c:v>-1335.8240000000001</c:v>
                </c:pt>
                <c:pt idx="62">
                  <c:v>-1353.5360000000001</c:v>
                </c:pt>
                <c:pt idx="63">
                  <c:v>-1371.5360000000001</c:v>
                </c:pt>
                <c:pt idx="64">
                  <c:v>-1389.8240000000001</c:v>
                </c:pt>
                <c:pt idx="65">
                  <c:v>-1408.4</c:v>
                </c:pt>
                <c:pt idx="66">
                  <c:v>-1427.2640000000001</c:v>
                </c:pt>
                <c:pt idx="67">
                  <c:v>-1446.4159999999997</c:v>
                </c:pt>
                <c:pt idx="68">
                  <c:v>-1465.856</c:v>
                </c:pt>
                <c:pt idx="69">
                  <c:v>-1485.5839999999998</c:v>
                </c:pt>
                <c:pt idx="70">
                  <c:v>-1505.6</c:v>
                </c:pt>
                <c:pt idx="71">
                  <c:v>-1525.904</c:v>
                </c:pt>
                <c:pt idx="72">
                  <c:v>-1546.4960000000001</c:v>
                </c:pt>
                <c:pt idx="73">
                  <c:v>-1567.3760000000002</c:v>
                </c:pt>
                <c:pt idx="74">
                  <c:v>-1588.5440000000003</c:v>
                </c:pt>
                <c:pt idx="75">
                  <c:v>-1610</c:v>
                </c:pt>
                <c:pt idx="76">
                  <c:v>-1631.7440000000001</c:v>
                </c:pt>
                <c:pt idx="77">
                  <c:v>-1653.7759999999998</c:v>
                </c:pt>
                <c:pt idx="78">
                  <c:v>-1676.096</c:v>
                </c:pt>
                <c:pt idx="79">
                  <c:v>-1698.7040000000002</c:v>
                </c:pt>
                <c:pt idx="80">
                  <c:v>-1721.6</c:v>
                </c:pt>
                <c:pt idx="81">
                  <c:v>-1744.7840000000001</c:v>
                </c:pt>
                <c:pt idx="82">
                  <c:v>-1768.2559999999999</c:v>
                </c:pt>
                <c:pt idx="83">
                  <c:v>-1792.0160000000001</c:v>
                </c:pt>
                <c:pt idx="84">
                  <c:v>-1816.0639999999999</c:v>
                </c:pt>
                <c:pt idx="85">
                  <c:v>-1840.3999999999999</c:v>
                </c:pt>
                <c:pt idx="86">
                  <c:v>-1865.0240000000001</c:v>
                </c:pt>
                <c:pt idx="87">
                  <c:v>-1889.9359999999999</c:v>
                </c:pt>
                <c:pt idx="88">
                  <c:v>-1915.1360000000002</c:v>
                </c:pt>
                <c:pt idx="89">
                  <c:v>-1940.624</c:v>
                </c:pt>
                <c:pt idx="90">
                  <c:v>-1966.4</c:v>
                </c:pt>
                <c:pt idx="91">
                  <c:v>-1992.4639999999999</c:v>
                </c:pt>
                <c:pt idx="92">
                  <c:v>-2018.8159999999998</c:v>
                </c:pt>
                <c:pt idx="93">
                  <c:v>-2045.4560000000001</c:v>
                </c:pt>
                <c:pt idx="94">
                  <c:v>-2072.384</c:v>
                </c:pt>
                <c:pt idx="95">
                  <c:v>-2099.6000000000004</c:v>
                </c:pt>
                <c:pt idx="96">
                  <c:v>-2127.1040000000003</c:v>
                </c:pt>
                <c:pt idx="97">
                  <c:v>-2154.8960000000002</c:v>
                </c:pt>
                <c:pt idx="98">
                  <c:v>-2182.9759999999997</c:v>
                </c:pt>
                <c:pt idx="99">
                  <c:v>-2211.3440000000001</c:v>
                </c:pt>
                <c:pt idx="100">
                  <c:v>-2240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75-4B26-B51A-16E871244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230656"/>
        <c:axId val="186236928"/>
      </c:scatterChart>
      <c:valAx>
        <c:axId val="18623065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x(m)</a:t>
                </a:r>
              </a:p>
            </c:rich>
          </c:tx>
          <c:layout>
            <c:manualLayout>
              <c:xMode val="edge"/>
              <c:yMode val="edge"/>
              <c:x val="0.50366113755721043"/>
              <c:y val="0.8843833262221259"/>
            </c:manualLayout>
          </c:layout>
          <c:overlay val="0"/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236928"/>
        <c:crosses val="autoZero"/>
        <c:crossBetween val="midCat"/>
      </c:valAx>
      <c:valAx>
        <c:axId val="1862369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
(kN)</a:t>
                </a:r>
              </a:p>
            </c:rich>
          </c:tx>
          <c:layout>
            <c:manualLayout>
              <c:xMode val="edge"/>
              <c:yMode val="edge"/>
              <c:x val="4.6468599397837061E-2"/>
              <c:y val="0.375598233074115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230656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firstPageNumber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Deflection</a:t>
            </a:r>
          </a:p>
        </c:rich>
      </c:tx>
      <c:layout>
        <c:manualLayout>
          <c:xMode val="edge"/>
          <c:yMode val="edge"/>
          <c:x val="0.39594505098126376"/>
          <c:y val="8.591350066396930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1121047971753"/>
          <c:y val="0.11002446282018349"/>
          <c:w val="0.64050632911392358"/>
          <c:h val="0.6245353159851301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'8. Combined Loads'!$C$108:$C$208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'8. Combined Loads'!$F$108:$F$208</c:f>
              <c:numCache>
                <c:formatCode>0.00</c:formatCode>
                <c:ptCount val="101"/>
                <c:pt idx="0">
                  <c:v>-117.68444444444445</c:v>
                </c:pt>
                <c:pt idx="1">
                  <c:v>-116.55644444790043</c:v>
                </c:pt>
                <c:pt idx="2">
                  <c:v>-115.42844455503646</c:v>
                </c:pt>
                <c:pt idx="3">
                  <c:v>-114.30044528425245</c:v>
                </c:pt>
                <c:pt idx="4">
                  <c:v>-113.17244798338844</c:v>
                </c:pt>
                <c:pt idx="5">
                  <c:v>-112.04445524444448</c:v>
                </c:pt>
                <c:pt idx="6">
                  <c:v>-110.91647131830045</c:v>
                </c:pt>
                <c:pt idx="7">
                  <c:v>-109.78850252943646</c:v>
                </c:pt>
                <c:pt idx="8">
                  <c:v>-108.66055769065245</c:v>
                </c:pt>
                <c:pt idx="9">
                  <c:v>-107.53264851778845</c:v>
                </c:pt>
                <c:pt idx="10">
                  <c:v>-106.40479004444445</c:v>
                </c:pt>
                <c:pt idx="11">
                  <c:v>-105.27700103670045</c:v>
                </c:pt>
                <c:pt idx="12">
                  <c:v>-104.14930440783645</c:v>
                </c:pt>
                <c:pt idx="13">
                  <c:v>-103.02172763305245</c:v>
                </c:pt>
                <c:pt idx="14">
                  <c:v>-101.89430316418844</c:v>
                </c:pt>
                <c:pt idx="15">
                  <c:v>-100.76706884444445</c:v>
                </c:pt>
                <c:pt idx="16">
                  <c:v>-99.640068323100465</c:v>
                </c:pt>
                <c:pt idx="17">
                  <c:v>-98.513351470236444</c:v>
                </c:pt>
                <c:pt idx="18">
                  <c:v>-97.386974791452445</c:v>
                </c:pt>
                <c:pt idx="19">
                  <c:v>-96.261001842588456</c:v>
                </c:pt>
                <c:pt idx="20">
                  <c:v>-95.135503644444455</c:v>
                </c:pt>
                <c:pt idx="21">
                  <c:v>-94.010559097500447</c:v>
                </c:pt>
                <c:pt idx="22">
                  <c:v>-92.886255396636443</c:v>
                </c:pt>
                <c:pt idx="23">
                  <c:v>-91.762688445852447</c:v>
                </c:pt>
                <c:pt idx="24">
                  <c:v>-90.639963272988439</c:v>
                </c:pt>
                <c:pt idx="25">
                  <c:v>-89.518194444444447</c:v>
                </c:pt>
                <c:pt idx="26">
                  <c:v>-88.397506479900457</c:v>
                </c:pt>
                <c:pt idx="27">
                  <c:v>-87.278034267036446</c:v>
                </c:pt>
                <c:pt idx="28">
                  <c:v>-86.159923476252445</c:v>
                </c:pt>
                <c:pt idx="29">
                  <c:v>-85.043330975388443</c:v>
                </c:pt>
                <c:pt idx="30">
                  <c:v>-83.928425244444455</c:v>
                </c:pt>
                <c:pt idx="31">
                  <c:v>-82.815386790300437</c:v>
                </c:pt>
                <c:pt idx="32">
                  <c:v>-81.704408561436466</c:v>
                </c:pt>
                <c:pt idx="33">
                  <c:v>-80.595696362652461</c:v>
                </c:pt>
                <c:pt idx="34">
                  <c:v>-79.484135936455118</c:v>
                </c:pt>
                <c:pt idx="35">
                  <c:v>-78.352626711111114</c:v>
                </c:pt>
                <c:pt idx="36">
                  <c:v>-77.200082215367118</c:v>
                </c:pt>
                <c:pt idx="37">
                  <c:v>-76.026763826503114</c:v>
                </c:pt>
                <c:pt idx="38">
                  <c:v>-74.832947851719126</c:v>
                </c:pt>
                <c:pt idx="39">
                  <c:v>-73.618925942855128</c:v>
                </c:pt>
                <c:pt idx="40">
                  <c:v>-72.385005511111117</c:v>
                </c:pt>
                <c:pt idx="41">
                  <c:v>-71.131510141767137</c:v>
                </c:pt>
                <c:pt idx="42">
                  <c:v>-69.858780008903125</c:v>
                </c:pt>
                <c:pt idx="43">
                  <c:v>-68.567172290119117</c:v>
                </c:pt>
                <c:pt idx="44">
                  <c:v>-67.257061581255101</c:v>
                </c:pt>
                <c:pt idx="45">
                  <c:v>-65.928840311111117</c:v>
                </c:pt>
                <c:pt idx="46">
                  <c:v>-64.582919156167122</c:v>
                </c:pt>
                <c:pt idx="47">
                  <c:v>-63.219727455303129</c:v>
                </c:pt>
                <c:pt idx="48">
                  <c:v>-61.839713624519113</c:v>
                </c:pt>
                <c:pt idx="49">
                  <c:v>-60.443345571655129</c:v>
                </c:pt>
                <c:pt idx="50">
                  <c:v>-59.031111111111116</c:v>
                </c:pt>
                <c:pt idx="51">
                  <c:v>-57.603518378567117</c:v>
                </c:pt>
                <c:pt idx="52">
                  <c:v>-56.161096245703106</c:v>
                </c:pt>
                <c:pt idx="53">
                  <c:v>-54.70439473491912</c:v>
                </c:pt>
                <c:pt idx="54">
                  <c:v>-53.2339854340551</c:v>
                </c:pt>
                <c:pt idx="55">
                  <c:v>-51.750461911111124</c:v>
                </c:pt>
                <c:pt idx="56">
                  <c:v>-50.254440128967119</c:v>
                </c:pt>
                <c:pt idx="57">
                  <c:v>-48.746558860103129</c:v>
                </c:pt>
                <c:pt idx="58">
                  <c:v>-47.227480101319109</c:v>
                </c:pt>
                <c:pt idx="59">
                  <c:v>-45.69794637734401</c:v>
                </c:pt>
                <c:pt idx="60">
                  <c:v>-44.159385599999993</c:v>
                </c:pt>
                <c:pt idx="61">
                  <c:v>-42.613676816256003</c:v>
                </c:pt>
                <c:pt idx="62">
                  <c:v>-41.062731067391994</c:v>
                </c:pt>
                <c:pt idx="63">
                  <c:v>-39.508484692608022</c:v>
                </c:pt>
                <c:pt idx="64">
                  <c:v>-37.95289974374402</c:v>
                </c:pt>
                <c:pt idx="65">
                  <c:v>-36.397964400000014</c:v>
                </c:pt>
                <c:pt idx="66">
                  <c:v>-34.845693382656016</c:v>
                </c:pt>
                <c:pt idx="67">
                  <c:v>-33.298128369792003</c:v>
                </c:pt>
                <c:pt idx="68">
                  <c:v>-31.757338411008014</c:v>
                </c:pt>
                <c:pt idx="69">
                  <c:v>-30.225420342143998</c:v>
                </c:pt>
                <c:pt idx="70">
                  <c:v>-28.704499199999997</c:v>
                </c:pt>
                <c:pt idx="71">
                  <c:v>-27.196728637056001</c:v>
                </c:pt>
                <c:pt idx="72">
                  <c:v>-25.704291336192</c:v>
                </c:pt>
                <c:pt idx="73">
                  <c:v>-24.229399425407998</c:v>
                </c:pt>
                <c:pt idx="74">
                  <c:v>-22.774294892543999</c:v>
                </c:pt>
                <c:pt idx="75">
                  <c:v>-21.341250000000016</c:v>
                </c:pt>
                <c:pt idx="76">
                  <c:v>-19.932567699456001</c:v>
                </c:pt>
                <c:pt idx="77">
                  <c:v>-18.550582046591984</c:v>
                </c:pt>
                <c:pt idx="78">
                  <c:v>-17.19765861580801</c:v>
                </c:pt>
                <c:pt idx="79">
                  <c:v>-15.876194914944</c:v>
                </c:pt>
                <c:pt idx="80">
                  <c:v>-14.588620799999999</c:v>
                </c:pt>
                <c:pt idx="81">
                  <c:v>-13.337398889855994</c:v>
                </c:pt>
                <c:pt idx="82">
                  <c:v>-12.125024980992025</c:v>
                </c:pt>
                <c:pt idx="83">
                  <c:v>-10.954028462207994</c:v>
                </c:pt>
                <c:pt idx="84">
                  <c:v>-9.8269727293439999</c:v>
                </c:pt>
                <c:pt idx="85">
                  <c:v>-8.7464556000000133</c:v>
                </c:pt>
                <c:pt idx="86">
                  <c:v>-7.7151097282560075</c:v>
                </c:pt>
                <c:pt idx="87">
                  <c:v>-6.7356030193920171</c:v>
                </c:pt>
                <c:pt idx="88">
                  <c:v>-5.8106390446079814</c:v>
                </c:pt>
                <c:pt idx="89">
                  <c:v>-4.9429574557440112</c:v>
                </c:pt>
                <c:pt idx="90">
                  <c:v>-4.1353344000000156</c:v>
                </c:pt>
                <c:pt idx="91">
                  <c:v>-3.3905829346560097</c:v>
                </c:pt>
                <c:pt idx="92">
                  <c:v>-2.7115534417919909</c:v>
                </c:pt>
                <c:pt idx="93">
                  <c:v>-2.1011340430079972</c:v>
                </c:pt>
                <c:pt idx="94">
                  <c:v>-1.5622510141440209</c:v>
                </c:pt>
                <c:pt idx="95">
                  <c:v>-1.0978692000000017</c:v>
                </c:pt>
                <c:pt idx="96">
                  <c:v>-0.71099242905600057</c:v>
                </c:pt>
                <c:pt idx="97">
                  <c:v>-0.40466392819199903</c:v>
                </c:pt>
                <c:pt idx="98">
                  <c:v>-0.18196673740802005</c:v>
                </c:pt>
                <c:pt idx="99">
                  <c:v>-4.6024124543995626E-2</c:v>
                </c:pt>
                <c:pt idx="100">
                  <c:v>3.5527136788005009E-15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73-467B-8D01-4CBF7F710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70656"/>
        <c:axId val="188872576"/>
      </c:scatterChart>
      <c:valAx>
        <c:axId val="18887065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0950850677595427"/>
              <c:y val="0.8484685411143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872576"/>
        <c:crosses val="autoZero"/>
        <c:crossBetween val="midCat"/>
      </c:valAx>
      <c:valAx>
        <c:axId val="18887257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
(mm)</a:t>
                </a:r>
              </a:p>
            </c:rich>
          </c:tx>
          <c:layout>
            <c:manualLayout>
              <c:xMode val="edge"/>
              <c:yMode val="edge"/>
              <c:x val="7.3445410197288188E-2"/>
              <c:y val="0.4660848143928803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870656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Moment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1296605092661745"/>
          <c:y val="0.13672288229513671"/>
          <c:w val="0.60152358810327289"/>
          <c:h val="0.6070038910505841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'8. Combined Loads'!$C$108:$C$208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'8. Combined Loads'!$E$108:$E$208</c:f>
              <c:numCache>
                <c:formatCode>0.00</c:formatCode>
                <c:ptCount val="101"/>
                <c:pt idx="0">
                  <c:v>0</c:v>
                </c:pt>
                <c:pt idx="1">
                  <c:v>-5.7599999999999995E-3</c:v>
                </c:pt>
                <c:pt idx="2">
                  <c:v>-4.6079999999999996E-2</c:v>
                </c:pt>
                <c:pt idx="3">
                  <c:v>-0.15551999999999999</c:v>
                </c:pt>
                <c:pt idx="4">
                  <c:v>-0.36863999999999997</c:v>
                </c:pt>
                <c:pt idx="5">
                  <c:v>-0.72</c:v>
                </c:pt>
                <c:pt idx="6">
                  <c:v>-1.2441599999999999</c:v>
                </c:pt>
                <c:pt idx="7">
                  <c:v>-1.9756799999999997</c:v>
                </c:pt>
                <c:pt idx="8">
                  <c:v>-2.9491199999999997</c:v>
                </c:pt>
                <c:pt idx="9">
                  <c:v>-4.1990400000000001</c:v>
                </c:pt>
                <c:pt idx="10">
                  <c:v>-5.76</c:v>
                </c:pt>
                <c:pt idx="11">
                  <c:v>-7.6665600000000005</c:v>
                </c:pt>
                <c:pt idx="12">
                  <c:v>-9.9532799999999995</c:v>
                </c:pt>
                <c:pt idx="13">
                  <c:v>-12.654720000000001</c:v>
                </c:pt>
                <c:pt idx="14">
                  <c:v>-15.805439999999997</c:v>
                </c:pt>
                <c:pt idx="15">
                  <c:v>-19.440000000000005</c:v>
                </c:pt>
                <c:pt idx="16">
                  <c:v>-23.592959999999998</c:v>
                </c:pt>
                <c:pt idx="17">
                  <c:v>-28.298879999999997</c:v>
                </c:pt>
                <c:pt idx="18">
                  <c:v>-33.592320000000001</c:v>
                </c:pt>
                <c:pt idx="19">
                  <c:v>-39.507839999999995</c:v>
                </c:pt>
                <c:pt idx="20">
                  <c:v>-46.08</c:v>
                </c:pt>
                <c:pt idx="21">
                  <c:v>-53.343360000000004</c:v>
                </c:pt>
                <c:pt idx="22">
                  <c:v>-61.332480000000004</c:v>
                </c:pt>
                <c:pt idx="23">
                  <c:v>-70.081919999999982</c:v>
                </c:pt>
                <c:pt idx="24">
                  <c:v>-79.626239999999996</c:v>
                </c:pt>
                <c:pt idx="25">
                  <c:v>-90</c:v>
                </c:pt>
                <c:pt idx="26">
                  <c:v>-101.23776000000001</c:v>
                </c:pt>
                <c:pt idx="27">
                  <c:v>-113.37408000000003</c:v>
                </c:pt>
                <c:pt idx="28">
                  <c:v>-126.44351999999998</c:v>
                </c:pt>
                <c:pt idx="29">
                  <c:v>-140.48064000000002</c:v>
                </c:pt>
                <c:pt idx="30">
                  <c:v>-155.52000000000004</c:v>
                </c:pt>
                <c:pt idx="31">
                  <c:v>-171.59616000000003</c:v>
                </c:pt>
                <c:pt idx="32">
                  <c:v>-188.74367999999998</c:v>
                </c:pt>
                <c:pt idx="33">
                  <c:v>-206.99711999999997</c:v>
                </c:pt>
                <c:pt idx="34">
                  <c:v>1773.60896</c:v>
                </c:pt>
                <c:pt idx="35">
                  <c:v>1753.04</c:v>
                </c:pt>
                <c:pt idx="36">
                  <c:v>1731.26144</c:v>
                </c:pt>
                <c:pt idx="37">
                  <c:v>1708.2387199999998</c:v>
                </c:pt>
                <c:pt idx="38">
                  <c:v>1683.9372800000001</c:v>
                </c:pt>
                <c:pt idx="39">
                  <c:v>1658.3225600000001</c:v>
                </c:pt>
                <c:pt idx="40">
                  <c:v>1631.3600000000001</c:v>
                </c:pt>
                <c:pt idx="41">
                  <c:v>1603.01504</c:v>
                </c:pt>
                <c:pt idx="42">
                  <c:v>1573.2531199999999</c:v>
                </c:pt>
                <c:pt idx="43">
                  <c:v>1542.0396799999999</c:v>
                </c:pt>
                <c:pt idx="44">
                  <c:v>1509.34016</c:v>
                </c:pt>
                <c:pt idx="45">
                  <c:v>1475.12</c:v>
                </c:pt>
                <c:pt idx="46">
                  <c:v>1439.3446400000003</c:v>
                </c:pt>
                <c:pt idx="47">
                  <c:v>1401.9795200000003</c:v>
                </c:pt>
                <c:pt idx="48">
                  <c:v>1362.99008</c:v>
                </c:pt>
                <c:pt idx="49">
                  <c:v>1322.3417600000002</c:v>
                </c:pt>
                <c:pt idx="50">
                  <c:v>1280</c:v>
                </c:pt>
                <c:pt idx="51">
                  <c:v>1235.9302400000001</c:v>
                </c:pt>
                <c:pt idx="52">
                  <c:v>1190.0979199999999</c:v>
                </c:pt>
                <c:pt idx="53">
                  <c:v>1142.46848</c:v>
                </c:pt>
                <c:pt idx="54">
                  <c:v>1093.0073599999996</c:v>
                </c:pt>
                <c:pt idx="55">
                  <c:v>1041.68</c:v>
                </c:pt>
                <c:pt idx="56">
                  <c:v>988.45184000000017</c:v>
                </c:pt>
                <c:pt idx="57">
                  <c:v>933.28832000000011</c:v>
                </c:pt>
                <c:pt idx="58">
                  <c:v>876.15487999999982</c:v>
                </c:pt>
                <c:pt idx="59">
                  <c:v>753.01695999999993</c:v>
                </c:pt>
                <c:pt idx="60">
                  <c:v>595.83999999999958</c:v>
                </c:pt>
                <c:pt idx="61">
                  <c:v>436.58943999999974</c:v>
                </c:pt>
                <c:pt idx="62">
                  <c:v>275.23071999999945</c:v>
                </c:pt>
                <c:pt idx="63">
                  <c:v>111.72928000000036</c:v>
                </c:pt>
                <c:pt idx="64">
                  <c:v>-53.94943999999964</c:v>
                </c:pt>
                <c:pt idx="65">
                  <c:v>-221.8399999999998</c:v>
                </c:pt>
                <c:pt idx="66">
                  <c:v>-391.97695999999974</c:v>
                </c:pt>
                <c:pt idx="67">
                  <c:v>-564.39487999999869</c:v>
                </c:pt>
                <c:pt idx="68">
                  <c:v>-739.12831999999992</c:v>
                </c:pt>
                <c:pt idx="69">
                  <c:v>-916.21183999999903</c:v>
                </c:pt>
                <c:pt idx="70">
                  <c:v>-1095.6800000000005</c:v>
                </c:pt>
                <c:pt idx="71">
                  <c:v>-1277.5673599999986</c:v>
                </c:pt>
                <c:pt idx="72">
                  <c:v>-1461.9084800000005</c:v>
                </c:pt>
                <c:pt idx="73">
                  <c:v>-1648.7379199999998</c:v>
                </c:pt>
                <c:pt idx="74">
                  <c:v>-1838.0902400000011</c:v>
                </c:pt>
                <c:pt idx="75">
                  <c:v>-2030</c:v>
                </c:pt>
                <c:pt idx="76">
                  <c:v>-2224.5017599999992</c:v>
                </c:pt>
                <c:pt idx="77">
                  <c:v>-2421.6300800000008</c:v>
                </c:pt>
                <c:pt idx="78">
                  <c:v>-2621.419519999999</c:v>
                </c:pt>
                <c:pt idx="79">
                  <c:v>-2823.9046400000007</c:v>
                </c:pt>
                <c:pt idx="80">
                  <c:v>-3029.1199999999994</c:v>
                </c:pt>
                <c:pt idx="81">
                  <c:v>-3237.1001600000009</c:v>
                </c:pt>
                <c:pt idx="82">
                  <c:v>-3447.87968</c:v>
                </c:pt>
                <c:pt idx="83">
                  <c:v>-3661.4931200000015</c:v>
                </c:pt>
                <c:pt idx="84">
                  <c:v>-3877.9750400000003</c:v>
                </c:pt>
                <c:pt idx="85">
                  <c:v>-4097.3599999999988</c:v>
                </c:pt>
                <c:pt idx="86">
                  <c:v>-4319.6825600000002</c:v>
                </c:pt>
                <c:pt idx="87">
                  <c:v>-4544.9772799999992</c:v>
                </c:pt>
                <c:pt idx="88">
                  <c:v>-4773.2787200000002</c:v>
                </c:pt>
                <c:pt idx="89">
                  <c:v>-5004.6214400000008</c:v>
                </c:pt>
                <c:pt idx="90">
                  <c:v>-5239.0400000000009</c:v>
                </c:pt>
                <c:pt idx="91">
                  <c:v>-5476.5689600000005</c:v>
                </c:pt>
                <c:pt idx="92">
                  <c:v>-5717.242879999998</c:v>
                </c:pt>
                <c:pt idx="93">
                  <c:v>-5961.0963200000006</c:v>
                </c:pt>
                <c:pt idx="94">
                  <c:v>-6208.1638399999974</c:v>
                </c:pt>
                <c:pt idx="95">
                  <c:v>-6458.48</c:v>
                </c:pt>
                <c:pt idx="96">
                  <c:v>-6712.0793599999997</c:v>
                </c:pt>
                <c:pt idx="97">
                  <c:v>-6968.9964800000016</c:v>
                </c:pt>
                <c:pt idx="98">
                  <c:v>-7229.2659199999989</c:v>
                </c:pt>
                <c:pt idx="99">
                  <c:v>-7492.9222400000017</c:v>
                </c:pt>
                <c:pt idx="100">
                  <c:v>-7760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36-4D3B-B619-D86F196B2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55200"/>
        <c:axId val="189161472"/>
      </c:scatterChart>
      <c:valAx>
        <c:axId val="18915520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3923375057233269"/>
              <c:y val="0.8643491937048732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61472"/>
        <c:crosses val="autoZero"/>
        <c:crossBetween val="midCat"/>
      </c:valAx>
      <c:valAx>
        <c:axId val="1891614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(kN·m)</a:t>
                </a:r>
              </a:p>
            </c:rich>
          </c:tx>
          <c:layout>
            <c:manualLayout>
              <c:xMode val="edge"/>
              <c:yMode val="edge"/>
              <c:x val="4.7115614265071173E-2"/>
              <c:y val="0.3780055365060094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55200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Distributed Load (Input)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21579670259664169"/>
          <c:y val="0.1532524059492564"/>
          <c:w val="0.71641872435848464"/>
          <c:h val="0.6418554972295144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'8. Combined Loads'!$AB$427:$AB$527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'8. Combined Loads'!$AC$427:$AC$527</c:f>
              <c:numCache>
                <c:formatCode>General</c:formatCode>
                <c:ptCount val="101"/>
                <c:pt idx="0">
                  <c:v>0</c:v>
                </c:pt>
                <c:pt idx="1">
                  <c:v>2.4</c:v>
                </c:pt>
                <c:pt idx="2">
                  <c:v>4.8</c:v>
                </c:pt>
                <c:pt idx="3">
                  <c:v>7.1999999999999993</c:v>
                </c:pt>
                <c:pt idx="4">
                  <c:v>9.6</c:v>
                </c:pt>
                <c:pt idx="5">
                  <c:v>12</c:v>
                </c:pt>
                <c:pt idx="6">
                  <c:v>14.399999999999999</c:v>
                </c:pt>
                <c:pt idx="7">
                  <c:v>16.8</c:v>
                </c:pt>
                <c:pt idx="8">
                  <c:v>19.2</c:v>
                </c:pt>
                <c:pt idx="9">
                  <c:v>21.6</c:v>
                </c:pt>
                <c:pt idx="10">
                  <c:v>24</c:v>
                </c:pt>
                <c:pt idx="11">
                  <c:v>26.400000000000002</c:v>
                </c:pt>
                <c:pt idx="12">
                  <c:v>28.799999999999997</c:v>
                </c:pt>
                <c:pt idx="13">
                  <c:v>31.200000000000003</c:v>
                </c:pt>
                <c:pt idx="14">
                  <c:v>33.6</c:v>
                </c:pt>
                <c:pt idx="15">
                  <c:v>36</c:v>
                </c:pt>
                <c:pt idx="16">
                  <c:v>38.4</c:v>
                </c:pt>
                <c:pt idx="17">
                  <c:v>40.799999999999997</c:v>
                </c:pt>
                <c:pt idx="18">
                  <c:v>43.2</c:v>
                </c:pt>
                <c:pt idx="19">
                  <c:v>45.599999999999994</c:v>
                </c:pt>
                <c:pt idx="20">
                  <c:v>48</c:v>
                </c:pt>
                <c:pt idx="21">
                  <c:v>50.4</c:v>
                </c:pt>
                <c:pt idx="22">
                  <c:v>52.800000000000004</c:v>
                </c:pt>
                <c:pt idx="23">
                  <c:v>55.199999999999996</c:v>
                </c:pt>
                <c:pt idx="24">
                  <c:v>57.599999999999994</c:v>
                </c:pt>
                <c:pt idx="25">
                  <c:v>60</c:v>
                </c:pt>
                <c:pt idx="26">
                  <c:v>62.400000000000006</c:v>
                </c:pt>
                <c:pt idx="27">
                  <c:v>64.800000000000011</c:v>
                </c:pt>
                <c:pt idx="28">
                  <c:v>67.2</c:v>
                </c:pt>
                <c:pt idx="29">
                  <c:v>69.599999999999994</c:v>
                </c:pt>
                <c:pt idx="30">
                  <c:v>72</c:v>
                </c:pt>
                <c:pt idx="31">
                  <c:v>74.400000000000006</c:v>
                </c:pt>
                <c:pt idx="32">
                  <c:v>76.8</c:v>
                </c:pt>
                <c:pt idx="33">
                  <c:v>79.2</c:v>
                </c:pt>
                <c:pt idx="34">
                  <c:v>81.599999999999994</c:v>
                </c:pt>
                <c:pt idx="35">
                  <c:v>84</c:v>
                </c:pt>
                <c:pt idx="36">
                  <c:v>86.4</c:v>
                </c:pt>
                <c:pt idx="37">
                  <c:v>88.800000000000011</c:v>
                </c:pt>
                <c:pt idx="38">
                  <c:v>91.199999999999989</c:v>
                </c:pt>
                <c:pt idx="39">
                  <c:v>93.6</c:v>
                </c:pt>
                <c:pt idx="40">
                  <c:v>96</c:v>
                </c:pt>
                <c:pt idx="41">
                  <c:v>98.4</c:v>
                </c:pt>
                <c:pt idx="42">
                  <c:v>100.8</c:v>
                </c:pt>
                <c:pt idx="43">
                  <c:v>103.2</c:v>
                </c:pt>
                <c:pt idx="44">
                  <c:v>105.60000000000001</c:v>
                </c:pt>
                <c:pt idx="45">
                  <c:v>108</c:v>
                </c:pt>
                <c:pt idx="46">
                  <c:v>110.39999999999999</c:v>
                </c:pt>
                <c:pt idx="47">
                  <c:v>112.8</c:v>
                </c:pt>
                <c:pt idx="48">
                  <c:v>115.19999999999999</c:v>
                </c:pt>
                <c:pt idx="49">
                  <c:v>117.6</c:v>
                </c:pt>
                <c:pt idx="50">
                  <c:v>120</c:v>
                </c:pt>
                <c:pt idx="51">
                  <c:v>122.4</c:v>
                </c:pt>
                <c:pt idx="52">
                  <c:v>124.80000000000001</c:v>
                </c:pt>
                <c:pt idx="53">
                  <c:v>127.2</c:v>
                </c:pt>
                <c:pt idx="54">
                  <c:v>129.60000000000002</c:v>
                </c:pt>
                <c:pt idx="55">
                  <c:v>132</c:v>
                </c:pt>
                <c:pt idx="56">
                  <c:v>134.4</c:v>
                </c:pt>
                <c:pt idx="57">
                  <c:v>136.80000000000001</c:v>
                </c:pt>
                <c:pt idx="58">
                  <c:v>139.19999999999999</c:v>
                </c:pt>
                <c:pt idx="59">
                  <c:v>141.6</c:v>
                </c:pt>
                <c:pt idx="60">
                  <c:v>144</c:v>
                </c:pt>
                <c:pt idx="61">
                  <c:v>146.4</c:v>
                </c:pt>
                <c:pt idx="62">
                  <c:v>148.80000000000001</c:v>
                </c:pt>
                <c:pt idx="63">
                  <c:v>151.19999999999999</c:v>
                </c:pt>
                <c:pt idx="64">
                  <c:v>153.6</c:v>
                </c:pt>
                <c:pt idx="65">
                  <c:v>156</c:v>
                </c:pt>
                <c:pt idx="66">
                  <c:v>158.4</c:v>
                </c:pt>
                <c:pt idx="67">
                  <c:v>160.79999999999998</c:v>
                </c:pt>
                <c:pt idx="68">
                  <c:v>163.19999999999999</c:v>
                </c:pt>
                <c:pt idx="69">
                  <c:v>165.6</c:v>
                </c:pt>
                <c:pt idx="70">
                  <c:v>168</c:v>
                </c:pt>
                <c:pt idx="71">
                  <c:v>170.39999999999998</c:v>
                </c:pt>
                <c:pt idx="72">
                  <c:v>172.8</c:v>
                </c:pt>
                <c:pt idx="73">
                  <c:v>175.2</c:v>
                </c:pt>
                <c:pt idx="74">
                  <c:v>177.60000000000002</c:v>
                </c:pt>
                <c:pt idx="75">
                  <c:v>180</c:v>
                </c:pt>
                <c:pt idx="76">
                  <c:v>182.39999999999998</c:v>
                </c:pt>
                <c:pt idx="77">
                  <c:v>184.8</c:v>
                </c:pt>
                <c:pt idx="78">
                  <c:v>187.2</c:v>
                </c:pt>
                <c:pt idx="79">
                  <c:v>189.60000000000002</c:v>
                </c:pt>
                <c:pt idx="80">
                  <c:v>192</c:v>
                </c:pt>
                <c:pt idx="81">
                  <c:v>194.4</c:v>
                </c:pt>
                <c:pt idx="82">
                  <c:v>196.8</c:v>
                </c:pt>
                <c:pt idx="83">
                  <c:v>199.20000000000002</c:v>
                </c:pt>
                <c:pt idx="84">
                  <c:v>201.6</c:v>
                </c:pt>
                <c:pt idx="85">
                  <c:v>204</c:v>
                </c:pt>
                <c:pt idx="86">
                  <c:v>206.4</c:v>
                </c:pt>
                <c:pt idx="87">
                  <c:v>208.79999999999998</c:v>
                </c:pt>
                <c:pt idx="88">
                  <c:v>211.20000000000002</c:v>
                </c:pt>
                <c:pt idx="89">
                  <c:v>213.6</c:v>
                </c:pt>
                <c:pt idx="90">
                  <c:v>216</c:v>
                </c:pt>
                <c:pt idx="91">
                  <c:v>218.4</c:v>
                </c:pt>
                <c:pt idx="92">
                  <c:v>220.79999999999998</c:v>
                </c:pt>
                <c:pt idx="93">
                  <c:v>223.2</c:v>
                </c:pt>
                <c:pt idx="94">
                  <c:v>225.6</c:v>
                </c:pt>
                <c:pt idx="95">
                  <c:v>228</c:v>
                </c:pt>
                <c:pt idx="96">
                  <c:v>230.39999999999998</c:v>
                </c:pt>
                <c:pt idx="97">
                  <c:v>232.8</c:v>
                </c:pt>
                <c:pt idx="98">
                  <c:v>235.2</c:v>
                </c:pt>
                <c:pt idx="99">
                  <c:v>237.60000000000002</c:v>
                </c:pt>
                <c:pt idx="100">
                  <c:v>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D7-4A87-8330-C7E0397CD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41696"/>
        <c:axId val="189343616"/>
      </c:scatterChart>
      <c:valAx>
        <c:axId val="18934169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x (m)</a:t>
                </a:r>
                <a:endParaRPr lang="en-GB" sz="1200" b="1" i="0" strike="noStrike">
                  <a:solidFill>
                    <a:srgbClr val="000000"/>
                  </a:solidFill>
                  <a:latin typeface="Calibri"/>
                </a:endParaRPr>
              </a:p>
            </c:rich>
          </c:tx>
          <c:layout>
            <c:manualLayout>
              <c:xMode val="edge"/>
              <c:yMode val="edge"/>
              <c:x val="0.51005666287725526"/>
              <c:y val="0.88965564260381547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343616"/>
        <c:crosses val="autoZero"/>
        <c:crossBetween val="midCat"/>
      </c:valAx>
      <c:valAx>
        <c:axId val="1893436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w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(kN/m)</a:t>
                </a:r>
              </a:p>
            </c:rich>
          </c:tx>
          <c:layout>
            <c:manualLayout>
              <c:xMode val="edge"/>
              <c:yMode val="edge"/>
              <c:x val="3.081660633391569E-2"/>
              <c:y val="0.4033235544671148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341696"/>
        <c:crosses val="autoZero"/>
        <c:crossBetween val="midCat"/>
      </c:valAx>
      <c:spPr>
        <a:solidFill>
          <a:srgbClr val="FFCC99"/>
        </a:solidFill>
      </c:spPr>
    </c:plotArea>
    <c:plotVisOnly val="0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Moment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1977168676700257"/>
          <c:y val="0.15736634088054194"/>
          <c:w val="0.60152358810327289"/>
          <c:h val="0.6070038910505841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'2. Single Conc Load'!$C$92:$C$192</c:f>
              <c:numCache>
                <c:formatCode>0.00</c:formatCode>
                <c:ptCount val="101"/>
                <c:pt idx="0">
                  <c:v>0</c:v>
                </c:pt>
                <c:pt idx="1">
                  <c:v>7.4999999999999997E-3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0.03</c:v>
                </c:pt>
                <c:pt idx="5">
                  <c:v>3.7499999999999999E-2</c:v>
                </c:pt>
                <c:pt idx="6">
                  <c:v>4.4999999999999998E-2</c:v>
                </c:pt>
                <c:pt idx="7">
                  <c:v>5.2499999999999998E-2</c:v>
                </c:pt>
                <c:pt idx="8">
                  <c:v>0.06</c:v>
                </c:pt>
                <c:pt idx="9">
                  <c:v>6.7500000000000004E-2</c:v>
                </c:pt>
                <c:pt idx="10">
                  <c:v>7.4999999999999997E-2</c:v>
                </c:pt>
                <c:pt idx="11">
                  <c:v>8.2500000000000004E-2</c:v>
                </c:pt>
                <c:pt idx="12">
                  <c:v>0.09</c:v>
                </c:pt>
                <c:pt idx="13">
                  <c:v>9.7500000000000003E-2</c:v>
                </c:pt>
                <c:pt idx="14">
                  <c:v>0.105</c:v>
                </c:pt>
                <c:pt idx="15">
                  <c:v>0.1125</c:v>
                </c:pt>
                <c:pt idx="16">
                  <c:v>0.12</c:v>
                </c:pt>
                <c:pt idx="17">
                  <c:v>0.1275</c:v>
                </c:pt>
                <c:pt idx="18">
                  <c:v>0.13500000000000001</c:v>
                </c:pt>
                <c:pt idx="19">
                  <c:v>0.14249999999999999</c:v>
                </c:pt>
                <c:pt idx="20">
                  <c:v>0.15</c:v>
                </c:pt>
                <c:pt idx="21">
                  <c:v>0.1575</c:v>
                </c:pt>
                <c:pt idx="22">
                  <c:v>0.16500000000000001</c:v>
                </c:pt>
                <c:pt idx="23">
                  <c:v>0.17249999999999999</c:v>
                </c:pt>
                <c:pt idx="24">
                  <c:v>0.18</c:v>
                </c:pt>
                <c:pt idx="25">
                  <c:v>0.1875</c:v>
                </c:pt>
                <c:pt idx="26">
                  <c:v>0.19500000000000001</c:v>
                </c:pt>
                <c:pt idx="27">
                  <c:v>0.20250000000000001</c:v>
                </c:pt>
                <c:pt idx="28">
                  <c:v>0.21</c:v>
                </c:pt>
                <c:pt idx="29">
                  <c:v>0.2175</c:v>
                </c:pt>
                <c:pt idx="30">
                  <c:v>0.22500000000000001</c:v>
                </c:pt>
                <c:pt idx="31">
                  <c:v>0.23250000000000001</c:v>
                </c:pt>
                <c:pt idx="32">
                  <c:v>0.24</c:v>
                </c:pt>
                <c:pt idx="33">
                  <c:v>0.2475</c:v>
                </c:pt>
                <c:pt idx="34">
                  <c:v>0.255</c:v>
                </c:pt>
                <c:pt idx="35">
                  <c:v>0.26250000000000001</c:v>
                </c:pt>
                <c:pt idx="36">
                  <c:v>0.27</c:v>
                </c:pt>
                <c:pt idx="37">
                  <c:v>0.27750000000000002</c:v>
                </c:pt>
                <c:pt idx="38">
                  <c:v>0.28499999999999998</c:v>
                </c:pt>
                <c:pt idx="39">
                  <c:v>0.29249999999999998</c:v>
                </c:pt>
                <c:pt idx="40">
                  <c:v>0.3</c:v>
                </c:pt>
                <c:pt idx="41">
                  <c:v>0.3075</c:v>
                </c:pt>
                <c:pt idx="42">
                  <c:v>0.315</c:v>
                </c:pt>
                <c:pt idx="43">
                  <c:v>0.32250000000000001</c:v>
                </c:pt>
                <c:pt idx="44">
                  <c:v>0.33</c:v>
                </c:pt>
                <c:pt idx="45">
                  <c:v>0.33750000000000002</c:v>
                </c:pt>
                <c:pt idx="46">
                  <c:v>0.34499999999999997</c:v>
                </c:pt>
                <c:pt idx="47">
                  <c:v>0.35249999999999998</c:v>
                </c:pt>
                <c:pt idx="48">
                  <c:v>0.36</c:v>
                </c:pt>
                <c:pt idx="49">
                  <c:v>0.36749999999999999</c:v>
                </c:pt>
                <c:pt idx="50">
                  <c:v>0.375</c:v>
                </c:pt>
                <c:pt idx="51">
                  <c:v>0.38250000000000001</c:v>
                </c:pt>
                <c:pt idx="52">
                  <c:v>0.39</c:v>
                </c:pt>
                <c:pt idx="53">
                  <c:v>0.39750000000000002</c:v>
                </c:pt>
                <c:pt idx="54">
                  <c:v>0.40500000000000003</c:v>
                </c:pt>
                <c:pt idx="55">
                  <c:v>0.41249999999999998</c:v>
                </c:pt>
                <c:pt idx="56">
                  <c:v>0.42</c:v>
                </c:pt>
                <c:pt idx="57">
                  <c:v>0.42749999999999999</c:v>
                </c:pt>
                <c:pt idx="58">
                  <c:v>0.435</c:v>
                </c:pt>
                <c:pt idx="59">
                  <c:v>0.4425</c:v>
                </c:pt>
                <c:pt idx="60">
                  <c:v>0.45</c:v>
                </c:pt>
                <c:pt idx="61">
                  <c:v>0.45750000000000002</c:v>
                </c:pt>
                <c:pt idx="62">
                  <c:v>0.46500000000000002</c:v>
                </c:pt>
                <c:pt idx="63">
                  <c:v>0.47249999999999998</c:v>
                </c:pt>
                <c:pt idx="64">
                  <c:v>0.48</c:v>
                </c:pt>
                <c:pt idx="65">
                  <c:v>0.48749999999999999</c:v>
                </c:pt>
                <c:pt idx="66">
                  <c:v>0.495</c:v>
                </c:pt>
                <c:pt idx="67">
                  <c:v>0.50249999999999995</c:v>
                </c:pt>
                <c:pt idx="68">
                  <c:v>0.51</c:v>
                </c:pt>
                <c:pt idx="69">
                  <c:v>0.51749999999999996</c:v>
                </c:pt>
                <c:pt idx="70">
                  <c:v>0.52500000000000002</c:v>
                </c:pt>
                <c:pt idx="71">
                  <c:v>0.53249999999999997</c:v>
                </c:pt>
                <c:pt idx="72">
                  <c:v>0.54</c:v>
                </c:pt>
                <c:pt idx="73">
                  <c:v>0.54749999999999999</c:v>
                </c:pt>
                <c:pt idx="74">
                  <c:v>0.55500000000000005</c:v>
                </c:pt>
                <c:pt idx="75">
                  <c:v>0.5625</c:v>
                </c:pt>
                <c:pt idx="76">
                  <c:v>0.56999999999999995</c:v>
                </c:pt>
                <c:pt idx="77">
                  <c:v>0.57750000000000001</c:v>
                </c:pt>
                <c:pt idx="78">
                  <c:v>0.58499999999999996</c:v>
                </c:pt>
                <c:pt idx="79">
                  <c:v>0.59250000000000003</c:v>
                </c:pt>
                <c:pt idx="80">
                  <c:v>0.6</c:v>
                </c:pt>
                <c:pt idx="81">
                  <c:v>0.60750000000000004</c:v>
                </c:pt>
                <c:pt idx="82">
                  <c:v>0.61499999999999999</c:v>
                </c:pt>
                <c:pt idx="83">
                  <c:v>0.62250000000000005</c:v>
                </c:pt>
                <c:pt idx="84">
                  <c:v>0.63</c:v>
                </c:pt>
                <c:pt idx="85">
                  <c:v>0.63749999999999996</c:v>
                </c:pt>
                <c:pt idx="86">
                  <c:v>0.64500000000000002</c:v>
                </c:pt>
                <c:pt idx="87">
                  <c:v>0.65249999999999997</c:v>
                </c:pt>
                <c:pt idx="88">
                  <c:v>0.66</c:v>
                </c:pt>
                <c:pt idx="89">
                  <c:v>0.66749999999999998</c:v>
                </c:pt>
                <c:pt idx="90">
                  <c:v>0.67500000000000004</c:v>
                </c:pt>
                <c:pt idx="91">
                  <c:v>0.6825</c:v>
                </c:pt>
                <c:pt idx="92">
                  <c:v>0.69</c:v>
                </c:pt>
                <c:pt idx="93">
                  <c:v>0.69750000000000001</c:v>
                </c:pt>
                <c:pt idx="94">
                  <c:v>0.70499999999999996</c:v>
                </c:pt>
                <c:pt idx="95">
                  <c:v>0.71250000000000002</c:v>
                </c:pt>
                <c:pt idx="96">
                  <c:v>0.72</c:v>
                </c:pt>
                <c:pt idx="97">
                  <c:v>0.72750000000000004</c:v>
                </c:pt>
                <c:pt idx="98">
                  <c:v>0.73499999999999999</c:v>
                </c:pt>
                <c:pt idx="99">
                  <c:v>0.74250000000000005</c:v>
                </c:pt>
                <c:pt idx="100">
                  <c:v>0.75</c:v>
                </c:pt>
              </c:numCache>
            </c:numRef>
          </c:xVal>
          <c:yVal>
            <c:numRef>
              <c:f>'2. Single Conc Load'!$E$92:$E$192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2.0000000000000018E-2</c:v>
                </c:pt>
                <c:pt idx="35">
                  <c:v>5.0000000000000044E-2</c:v>
                </c:pt>
                <c:pt idx="36">
                  <c:v>8.0000000000000071E-2</c:v>
                </c:pt>
                <c:pt idx="37">
                  <c:v>0.1100000000000001</c:v>
                </c:pt>
                <c:pt idx="38">
                  <c:v>0.1399999999999999</c:v>
                </c:pt>
                <c:pt idx="39">
                  <c:v>0.16999999999999993</c:v>
                </c:pt>
                <c:pt idx="40">
                  <c:v>0.19999999999999996</c:v>
                </c:pt>
                <c:pt idx="41">
                  <c:v>0.22999999999999998</c:v>
                </c:pt>
                <c:pt idx="42">
                  <c:v>0.26</c:v>
                </c:pt>
                <c:pt idx="43">
                  <c:v>0.29000000000000004</c:v>
                </c:pt>
                <c:pt idx="44">
                  <c:v>0.32000000000000006</c:v>
                </c:pt>
                <c:pt idx="45">
                  <c:v>0.35000000000000009</c:v>
                </c:pt>
                <c:pt idx="46">
                  <c:v>0.37999999999999989</c:v>
                </c:pt>
                <c:pt idx="47">
                  <c:v>0.40999999999999992</c:v>
                </c:pt>
                <c:pt idx="48">
                  <c:v>0.43999999999999995</c:v>
                </c:pt>
                <c:pt idx="49">
                  <c:v>0.47</c:v>
                </c:pt>
                <c:pt idx="50">
                  <c:v>0.5</c:v>
                </c:pt>
                <c:pt idx="51">
                  <c:v>0.53</c:v>
                </c:pt>
                <c:pt idx="52">
                  <c:v>0.56000000000000005</c:v>
                </c:pt>
                <c:pt idx="53">
                  <c:v>0.59000000000000008</c:v>
                </c:pt>
                <c:pt idx="54">
                  <c:v>0.62000000000000011</c:v>
                </c:pt>
                <c:pt idx="55">
                  <c:v>0.64999999999999991</c:v>
                </c:pt>
                <c:pt idx="56">
                  <c:v>0.67999999999999994</c:v>
                </c:pt>
                <c:pt idx="57">
                  <c:v>0.71</c:v>
                </c:pt>
                <c:pt idx="58">
                  <c:v>0.74</c:v>
                </c:pt>
                <c:pt idx="59">
                  <c:v>0.77</c:v>
                </c:pt>
                <c:pt idx="60">
                  <c:v>0.8</c:v>
                </c:pt>
                <c:pt idx="61">
                  <c:v>0.83000000000000007</c:v>
                </c:pt>
                <c:pt idx="62">
                  <c:v>0.8600000000000001</c:v>
                </c:pt>
                <c:pt idx="63">
                  <c:v>0.8899999999999999</c:v>
                </c:pt>
                <c:pt idx="64">
                  <c:v>0.91999999999999993</c:v>
                </c:pt>
                <c:pt idx="65">
                  <c:v>0.95</c:v>
                </c:pt>
                <c:pt idx="66">
                  <c:v>0.98</c:v>
                </c:pt>
                <c:pt idx="67">
                  <c:v>1.0099999999999998</c:v>
                </c:pt>
                <c:pt idx="68">
                  <c:v>1.04</c:v>
                </c:pt>
                <c:pt idx="69">
                  <c:v>1.0699999999999998</c:v>
                </c:pt>
                <c:pt idx="70">
                  <c:v>1.1000000000000001</c:v>
                </c:pt>
                <c:pt idx="71">
                  <c:v>1.1299999999999999</c:v>
                </c:pt>
                <c:pt idx="72">
                  <c:v>1.1600000000000001</c:v>
                </c:pt>
                <c:pt idx="73">
                  <c:v>1.19</c:v>
                </c:pt>
                <c:pt idx="74">
                  <c:v>1.2200000000000002</c:v>
                </c:pt>
                <c:pt idx="75">
                  <c:v>1.25</c:v>
                </c:pt>
                <c:pt idx="76">
                  <c:v>1.2799999999999998</c:v>
                </c:pt>
                <c:pt idx="77">
                  <c:v>1.31</c:v>
                </c:pt>
                <c:pt idx="78">
                  <c:v>1.3399999999999999</c:v>
                </c:pt>
                <c:pt idx="79">
                  <c:v>1.37</c:v>
                </c:pt>
                <c:pt idx="80">
                  <c:v>1.4</c:v>
                </c:pt>
                <c:pt idx="81">
                  <c:v>1.4300000000000002</c:v>
                </c:pt>
                <c:pt idx="82">
                  <c:v>1.46</c:v>
                </c:pt>
                <c:pt idx="83">
                  <c:v>1.4900000000000002</c:v>
                </c:pt>
                <c:pt idx="84">
                  <c:v>1.52</c:v>
                </c:pt>
                <c:pt idx="85">
                  <c:v>1.5499999999999998</c:v>
                </c:pt>
                <c:pt idx="86">
                  <c:v>1.58</c:v>
                </c:pt>
                <c:pt idx="87">
                  <c:v>1.6099999999999999</c:v>
                </c:pt>
                <c:pt idx="88">
                  <c:v>1.6400000000000001</c:v>
                </c:pt>
                <c:pt idx="89">
                  <c:v>1.67</c:v>
                </c:pt>
                <c:pt idx="90">
                  <c:v>1.7000000000000002</c:v>
                </c:pt>
                <c:pt idx="91">
                  <c:v>1.73</c:v>
                </c:pt>
                <c:pt idx="92">
                  <c:v>1.7599999999999998</c:v>
                </c:pt>
                <c:pt idx="93">
                  <c:v>1.79</c:v>
                </c:pt>
                <c:pt idx="94">
                  <c:v>1.8199999999999998</c:v>
                </c:pt>
                <c:pt idx="95">
                  <c:v>1.85</c:v>
                </c:pt>
                <c:pt idx="96">
                  <c:v>1.88</c:v>
                </c:pt>
                <c:pt idx="97">
                  <c:v>1.9100000000000001</c:v>
                </c:pt>
                <c:pt idx="98">
                  <c:v>1.94</c:v>
                </c:pt>
                <c:pt idx="99">
                  <c:v>1.9700000000000002</c:v>
                </c:pt>
                <c:pt idx="10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5A-4B84-9662-EB53C7AE3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69440"/>
        <c:axId val="188834560"/>
      </c:scatterChart>
      <c:valAx>
        <c:axId val="17146944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2595019524998399"/>
              <c:y val="0.859269789719864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834560"/>
        <c:crosses val="autoZero"/>
        <c:crossBetween val="midCat"/>
      </c:valAx>
      <c:valAx>
        <c:axId val="1888345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(kN.m)</a:t>
                </a:r>
              </a:p>
            </c:rich>
          </c:tx>
          <c:layout>
            <c:manualLayout>
              <c:xMode val="edge"/>
              <c:yMode val="edge"/>
              <c:x val="6.0337663368527646E-2"/>
              <c:y val="0.3912221670754831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1469440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Shear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7089182735768508"/>
          <c:y val="0.1528988315712875"/>
          <c:w val="0.65995043385748908"/>
          <c:h val="0.6443661971830986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'3. Two Conc Loads'!$C$95:$C$195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'3. Two Conc Loads'!$D$95:$D$195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-800</c:v>
                </c:pt>
                <c:pt idx="35">
                  <c:v>-800</c:v>
                </c:pt>
                <c:pt idx="36">
                  <c:v>-800</c:v>
                </c:pt>
                <c:pt idx="37">
                  <c:v>-800</c:v>
                </c:pt>
                <c:pt idx="38">
                  <c:v>-800</c:v>
                </c:pt>
                <c:pt idx="39">
                  <c:v>-800</c:v>
                </c:pt>
                <c:pt idx="40">
                  <c:v>-800</c:v>
                </c:pt>
                <c:pt idx="41">
                  <c:v>-800</c:v>
                </c:pt>
                <c:pt idx="42">
                  <c:v>-800</c:v>
                </c:pt>
                <c:pt idx="43">
                  <c:v>-800</c:v>
                </c:pt>
                <c:pt idx="44">
                  <c:v>-800</c:v>
                </c:pt>
                <c:pt idx="45">
                  <c:v>-800</c:v>
                </c:pt>
                <c:pt idx="46">
                  <c:v>-800</c:v>
                </c:pt>
                <c:pt idx="47">
                  <c:v>-800</c:v>
                </c:pt>
                <c:pt idx="48">
                  <c:v>-800</c:v>
                </c:pt>
                <c:pt idx="49">
                  <c:v>-800</c:v>
                </c:pt>
                <c:pt idx="50">
                  <c:v>-800</c:v>
                </c:pt>
                <c:pt idx="51">
                  <c:v>-800</c:v>
                </c:pt>
                <c:pt idx="52">
                  <c:v>-800</c:v>
                </c:pt>
                <c:pt idx="53">
                  <c:v>-800</c:v>
                </c:pt>
                <c:pt idx="54">
                  <c:v>-800</c:v>
                </c:pt>
                <c:pt idx="55">
                  <c:v>-800</c:v>
                </c:pt>
                <c:pt idx="56">
                  <c:v>-800</c:v>
                </c:pt>
                <c:pt idx="57">
                  <c:v>-800</c:v>
                </c:pt>
                <c:pt idx="58">
                  <c:v>-800</c:v>
                </c:pt>
                <c:pt idx="59">
                  <c:v>-800</c:v>
                </c:pt>
                <c:pt idx="60">
                  <c:v>-800</c:v>
                </c:pt>
                <c:pt idx="61">
                  <c:v>-800</c:v>
                </c:pt>
                <c:pt idx="62">
                  <c:v>-800</c:v>
                </c:pt>
                <c:pt idx="63">
                  <c:v>-800</c:v>
                </c:pt>
                <c:pt idx="64">
                  <c:v>-800</c:v>
                </c:pt>
                <c:pt idx="65">
                  <c:v>-800</c:v>
                </c:pt>
                <c:pt idx="66">
                  <c:v>-800</c:v>
                </c:pt>
                <c:pt idx="67">
                  <c:v>-800</c:v>
                </c:pt>
                <c:pt idx="68">
                  <c:v>-800</c:v>
                </c:pt>
                <c:pt idx="69">
                  <c:v>-800</c:v>
                </c:pt>
                <c:pt idx="70">
                  <c:v>-800</c:v>
                </c:pt>
                <c:pt idx="71">
                  <c:v>-1100</c:v>
                </c:pt>
                <c:pt idx="72">
                  <c:v>-1100</c:v>
                </c:pt>
                <c:pt idx="73">
                  <c:v>-1100</c:v>
                </c:pt>
                <c:pt idx="74">
                  <c:v>-1100</c:v>
                </c:pt>
                <c:pt idx="75">
                  <c:v>-1100</c:v>
                </c:pt>
                <c:pt idx="76">
                  <c:v>-1100</c:v>
                </c:pt>
                <c:pt idx="77">
                  <c:v>-1100</c:v>
                </c:pt>
                <c:pt idx="78">
                  <c:v>-1100</c:v>
                </c:pt>
                <c:pt idx="79">
                  <c:v>-1100</c:v>
                </c:pt>
                <c:pt idx="80">
                  <c:v>-1100</c:v>
                </c:pt>
                <c:pt idx="81">
                  <c:v>-1100</c:v>
                </c:pt>
                <c:pt idx="82">
                  <c:v>-1100</c:v>
                </c:pt>
                <c:pt idx="83">
                  <c:v>-1100</c:v>
                </c:pt>
                <c:pt idx="84">
                  <c:v>-1100</c:v>
                </c:pt>
                <c:pt idx="85">
                  <c:v>-1100</c:v>
                </c:pt>
                <c:pt idx="86">
                  <c:v>-1100</c:v>
                </c:pt>
                <c:pt idx="87">
                  <c:v>-1100</c:v>
                </c:pt>
                <c:pt idx="88">
                  <c:v>-1100</c:v>
                </c:pt>
                <c:pt idx="89">
                  <c:v>-1100</c:v>
                </c:pt>
                <c:pt idx="90">
                  <c:v>-1100</c:v>
                </c:pt>
                <c:pt idx="91">
                  <c:v>-1100</c:v>
                </c:pt>
                <c:pt idx="92">
                  <c:v>-1100</c:v>
                </c:pt>
                <c:pt idx="93">
                  <c:v>-1100</c:v>
                </c:pt>
                <c:pt idx="94">
                  <c:v>-1100</c:v>
                </c:pt>
                <c:pt idx="95">
                  <c:v>-1100</c:v>
                </c:pt>
                <c:pt idx="96">
                  <c:v>-1100</c:v>
                </c:pt>
                <c:pt idx="97">
                  <c:v>-1100</c:v>
                </c:pt>
                <c:pt idx="98">
                  <c:v>-1100</c:v>
                </c:pt>
                <c:pt idx="99">
                  <c:v>-1100</c:v>
                </c:pt>
                <c:pt idx="100">
                  <c:v>-1100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0A-4F64-9F24-9A6F712A4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10688"/>
        <c:axId val="209523840"/>
      </c:scatterChart>
      <c:valAx>
        <c:axId val="20941068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257514441900436"/>
              <c:y val="0.906419734916312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9523840"/>
        <c:crosses val="autoZero"/>
        <c:crossBetween val="midCat"/>
      </c:valAx>
      <c:valAx>
        <c:axId val="20952384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
(kN)</a:t>
                </a:r>
              </a:p>
            </c:rich>
          </c:tx>
          <c:layout>
            <c:manualLayout>
              <c:xMode val="edge"/>
              <c:yMode val="edge"/>
              <c:x val="6.8998327642672982E-2"/>
              <c:y val="0.3740008021196999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9410688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Deflection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7088600066982993"/>
          <c:y val="0.14029071820567882"/>
          <c:w val="0.64050632911392358"/>
          <c:h val="0.6245353159851301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'3. Two Conc Loads'!$C$95:$C$195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'3. Two Conc Loads'!$F$95:$F$195</c:f>
              <c:numCache>
                <c:formatCode>0.00</c:formatCode>
                <c:ptCount val="101"/>
                <c:pt idx="0">
                  <c:v>-215.69965277777777</c:v>
                </c:pt>
                <c:pt idx="1">
                  <c:v>-212.95590277777779</c:v>
                </c:pt>
                <c:pt idx="2">
                  <c:v>-210.21215277777779</c:v>
                </c:pt>
                <c:pt idx="3">
                  <c:v>-207.46840277777778</c:v>
                </c:pt>
                <c:pt idx="4">
                  <c:v>-204.72465277777778</c:v>
                </c:pt>
                <c:pt idx="5">
                  <c:v>-201.98090277777777</c:v>
                </c:pt>
                <c:pt idx="6">
                  <c:v>-199.23715277777779</c:v>
                </c:pt>
                <c:pt idx="7">
                  <c:v>-196.49340277777779</c:v>
                </c:pt>
                <c:pt idx="8">
                  <c:v>-193.74965277777778</c:v>
                </c:pt>
                <c:pt idx="9">
                  <c:v>-191.00590277777778</c:v>
                </c:pt>
                <c:pt idx="10">
                  <c:v>-188.2621527777778</c:v>
                </c:pt>
                <c:pt idx="11">
                  <c:v>-185.51840277777779</c:v>
                </c:pt>
                <c:pt idx="12">
                  <c:v>-182.77465277777779</c:v>
                </c:pt>
                <c:pt idx="13">
                  <c:v>-180.03090277777778</c:v>
                </c:pt>
                <c:pt idx="14">
                  <c:v>-177.28715277777778</c:v>
                </c:pt>
                <c:pt idx="15">
                  <c:v>-174.54340277777777</c:v>
                </c:pt>
                <c:pt idx="16">
                  <c:v>-171.79965277777777</c:v>
                </c:pt>
                <c:pt idx="17">
                  <c:v>-169.05590277777776</c:v>
                </c:pt>
                <c:pt idx="18">
                  <c:v>-166.31215277777778</c:v>
                </c:pt>
                <c:pt idx="19">
                  <c:v>-163.56840277777781</c:v>
                </c:pt>
                <c:pt idx="20">
                  <c:v>-160.8246527777778</c:v>
                </c:pt>
                <c:pt idx="21">
                  <c:v>-158.08090277777779</c:v>
                </c:pt>
                <c:pt idx="22">
                  <c:v>-155.33715277777779</c:v>
                </c:pt>
                <c:pt idx="23">
                  <c:v>-152.59340277777778</c:v>
                </c:pt>
                <c:pt idx="24">
                  <c:v>-149.84965277777778</c:v>
                </c:pt>
                <c:pt idx="25">
                  <c:v>-147.10590277777777</c:v>
                </c:pt>
                <c:pt idx="26">
                  <c:v>-144.36215277777779</c:v>
                </c:pt>
                <c:pt idx="27">
                  <c:v>-141.61840277777779</c:v>
                </c:pt>
                <c:pt idx="28">
                  <c:v>-138.87465277777778</c:v>
                </c:pt>
                <c:pt idx="29">
                  <c:v>-136.13090277777778</c:v>
                </c:pt>
                <c:pt idx="30">
                  <c:v>-133.38715277777777</c:v>
                </c:pt>
                <c:pt idx="31">
                  <c:v>-130.64340277777779</c:v>
                </c:pt>
                <c:pt idx="32">
                  <c:v>-127.89965277777779</c:v>
                </c:pt>
                <c:pt idx="33">
                  <c:v>-125.1559027777778</c:v>
                </c:pt>
                <c:pt idx="34">
                  <c:v>-122.41220966666668</c:v>
                </c:pt>
                <c:pt idx="35">
                  <c:v>-119.66929166666668</c:v>
                </c:pt>
                <c:pt idx="36">
                  <c:v>-116.92829366666668</c:v>
                </c:pt>
                <c:pt idx="37">
                  <c:v>-114.19036766666667</c:v>
                </c:pt>
                <c:pt idx="38">
                  <c:v>-111.45666566666668</c:v>
                </c:pt>
                <c:pt idx="39">
                  <c:v>-108.72833966666668</c:v>
                </c:pt>
                <c:pt idx="40">
                  <c:v>-106.00654166666668</c:v>
                </c:pt>
                <c:pt idx="41">
                  <c:v>-103.29242366666668</c:v>
                </c:pt>
                <c:pt idx="42">
                  <c:v>-100.58713766666668</c:v>
                </c:pt>
                <c:pt idx="43">
                  <c:v>-97.891835666666665</c:v>
                </c:pt>
                <c:pt idx="44">
                  <c:v>-95.207669666666661</c:v>
                </c:pt>
                <c:pt idx="45">
                  <c:v>-92.535791666666654</c:v>
                </c:pt>
                <c:pt idx="46">
                  <c:v>-89.877353666666679</c:v>
                </c:pt>
                <c:pt idx="47">
                  <c:v>-87.233507666666682</c:v>
                </c:pt>
                <c:pt idx="48">
                  <c:v>-84.60540566666667</c:v>
                </c:pt>
                <c:pt idx="49">
                  <c:v>-81.994199666666674</c:v>
                </c:pt>
                <c:pt idx="50">
                  <c:v>-79.401041666666671</c:v>
                </c:pt>
                <c:pt idx="51">
                  <c:v>-76.827083666666667</c:v>
                </c:pt>
                <c:pt idx="52">
                  <c:v>-74.273477666666665</c:v>
                </c:pt>
                <c:pt idx="53">
                  <c:v>-71.741375666666656</c:v>
                </c:pt>
                <c:pt idx="54">
                  <c:v>-69.231929666666659</c:v>
                </c:pt>
                <c:pt idx="55">
                  <c:v>-66.746291666666679</c:v>
                </c:pt>
                <c:pt idx="56">
                  <c:v>-64.285613666666691</c:v>
                </c:pt>
                <c:pt idx="57">
                  <c:v>-61.851047666666688</c:v>
                </c:pt>
                <c:pt idx="58">
                  <c:v>-59.443745666666679</c:v>
                </c:pt>
                <c:pt idx="59">
                  <c:v>-57.064859666666678</c:v>
                </c:pt>
                <c:pt idx="60">
                  <c:v>-54.715541666666674</c:v>
                </c:pt>
                <c:pt idx="61">
                  <c:v>-52.396943666666679</c:v>
                </c:pt>
                <c:pt idx="62">
                  <c:v>-50.110217666666671</c:v>
                </c:pt>
                <c:pt idx="63">
                  <c:v>-47.856515666666695</c:v>
                </c:pt>
                <c:pt idx="64">
                  <c:v>-45.636989666666693</c:v>
                </c:pt>
                <c:pt idx="65">
                  <c:v>-43.452791666666691</c:v>
                </c:pt>
                <c:pt idx="66">
                  <c:v>-41.305073666666694</c:v>
                </c:pt>
                <c:pt idx="67">
                  <c:v>-39.194987666666684</c:v>
                </c:pt>
                <c:pt idx="68">
                  <c:v>-37.123685666666688</c:v>
                </c:pt>
                <c:pt idx="69">
                  <c:v>-35.092319666666683</c:v>
                </c:pt>
                <c:pt idx="70">
                  <c:v>-33.102041666666686</c:v>
                </c:pt>
                <c:pt idx="71">
                  <c:v>-31.154004000000015</c:v>
                </c:pt>
                <c:pt idx="72">
                  <c:v>-29.249472000000015</c:v>
                </c:pt>
                <c:pt idx="73">
                  <c:v>-27.389988000000006</c:v>
                </c:pt>
                <c:pt idx="74">
                  <c:v>-25.57713600000001</c:v>
                </c:pt>
                <c:pt idx="75">
                  <c:v>-23.812500000000004</c:v>
                </c:pt>
                <c:pt idx="76">
                  <c:v>-22.097664000000023</c:v>
                </c:pt>
                <c:pt idx="77">
                  <c:v>-20.434212000000006</c:v>
                </c:pt>
                <c:pt idx="78">
                  <c:v>-18.82372800000002</c:v>
                </c:pt>
                <c:pt idx="79">
                  <c:v>-17.267796000000001</c:v>
                </c:pt>
                <c:pt idx="80">
                  <c:v>-15.768000000000018</c:v>
                </c:pt>
                <c:pt idx="81">
                  <c:v>-14.325923999999997</c:v>
                </c:pt>
                <c:pt idx="82">
                  <c:v>-12.943152000000014</c:v>
                </c:pt>
                <c:pt idx="83">
                  <c:v>-11.621267999999997</c:v>
                </c:pt>
                <c:pt idx="84">
                  <c:v>-10.36185600000001</c:v>
                </c:pt>
                <c:pt idx="85">
                  <c:v>-9.1665000000000276</c:v>
                </c:pt>
                <c:pt idx="86">
                  <c:v>-8.0367840000000133</c:v>
                </c:pt>
                <c:pt idx="87">
                  <c:v>-6.9742920000000241</c:v>
                </c:pt>
                <c:pt idx="88">
                  <c:v>-5.9806080000000073</c:v>
                </c:pt>
                <c:pt idx="89">
                  <c:v>-5.0573160000000295</c:v>
                </c:pt>
                <c:pt idx="90">
                  <c:v>-4.2060000000000102</c:v>
                </c:pt>
                <c:pt idx="91">
                  <c:v>-3.4282440000000234</c:v>
                </c:pt>
                <c:pt idx="92">
                  <c:v>-2.7256320000000107</c:v>
                </c:pt>
                <c:pt idx="93">
                  <c:v>-2.0997480000000168</c:v>
                </c:pt>
                <c:pt idx="94">
                  <c:v>-1.5521760000000013</c:v>
                </c:pt>
                <c:pt idx="95">
                  <c:v>-1.0845000000000149</c:v>
                </c:pt>
                <c:pt idx="96">
                  <c:v>-0.69830400000000559</c:v>
                </c:pt>
                <c:pt idx="97">
                  <c:v>-0.39517200000002028</c:v>
                </c:pt>
                <c:pt idx="98">
                  <c:v>-0.17668800000001061</c:v>
                </c:pt>
                <c:pt idx="99">
                  <c:v>-4.443600000002812E-2</c:v>
                </c:pt>
                <c:pt idx="100">
                  <c:v>-1.1102230246251565E-15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A-44EF-B883-769400380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40992"/>
        <c:axId val="209572992"/>
      </c:scatterChart>
      <c:valAx>
        <c:axId val="20954099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2677101493700162"/>
              <c:y val="0.880067519441110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9572992"/>
        <c:crosses val="autoZero"/>
        <c:crossBetween val="midCat"/>
      </c:valAx>
      <c:valAx>
        <c:axId val="2095729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
(mm)</a:t>
                </a:r>
              </a:p>
            </c:rich>
          </c:tx>
          <c:layout>
            <c:manualLayout>
              <c:xMode val="edge"/>
              <c:yMode val="edge"/>
              <c:x val="8.6465930254539441E-2"/>
              <c:y val="0.3708584905472246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9540992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Moment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0632428999183448"/>
          <c:y val="0.17692475940507441"/>
          <c:w val="0.60152358810327289"/>
          <c:h val="0.6070038910505841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'3. Two Conc Loads'!$C$95:$C$195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'3. Two Conc Loads'!$E$95:$E$195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-64.000000000000057</c:v>
                </c:pt>
                <c:pt idx="35">
                  <c:v>-160.00000000000014</c:v>
                </c:pt>
                <c:pt idx="36">
                  <c:v>-256.00000000000023</c:v>
                </c:pt>
                <c:pt idx="37">
                  <c:v>-352.00000000000034</c:v>
                </c:pt>
                <c:pt idx="38">
                  <c:v>-447.99999999999966</c:v>
                </c:pt>
                <c:pt idx="39">
                  <c:v>-543.99999999999977</c:v>
                </c:pt>
                <c:pt idx="40">
                  <c:v>-639.99999999999989</c:v>
                </c:pt>
                <c:pt idx="41">
                  <c:v>-736</c:v>
                </c:pt>
                <c:pt idx="42">
                  <c:v>-832</c:v>
                </c:pt>
                <c:pt idx="43">
                  <c:v>-928.00000000000011</c:v>
                </c:pt>
                <c:pt idx="44">
                  <c:v>-1024.0000000000002</c:v>
                </c:pt>
                <c:pt idx="45">
                  <c:v>-1120.0000000000002</c:v>
                </c:pt>
                <c:pt idx="46">
                  <c:v>-1215.9999999999995</c:v>
                </c:pt>
                <c:pt idx="47">
                  <c:v>-1311.9999999999998</c:v>
                </c:pt>
                <c:pt idx="48">
                  <c:v>-1407.9999999999998</c:v>
                </c:pt>
                <c:pt idx="49">
                  <c:v>-1504</c:v>
                </c:pt>
                <c:pt idx="50">
                  <c:v>-1600</c:v>
                </c:pt>
                <c:pt idx="51">
                  <c:v>-1696</c:v>
                </c:pt>
                <c:pt idx="52">
                  <c:v>-1792.0000000000002</c:v>
                </c:pt>
                <c:pt idx="53">
                  <c:v>-1888.0000000000002</c:v>
                </c:pt>
                <c:pt idx="54">
                  <c:v>-1984.0000000000005</c:v>
                </c:pt>
                <c:pt idx="55">
                  <c:v>-2079.9999999999995</c:v>
                </c:pt>
                <c:pt idx="56">
                  <c:v>-2176</c:v>
                </c:pt>
                <c:pt idx="57">
                  <c:v>-2272</c:v>
                </c:pt>
                <c:pt idx="58">
                  <c:v>-2368</c:v>
                </c:pt>
                <c:pt idx="59">
                  <c:v>-2464</c:v>
                </c:pt>
                <c:pt idx="60">
                  <c:v>-2560</c:v>
                </c:pt>
                <c:pt idx="61">
                  <c:v>-2656</c:v>
                </c:pt>
                <c:pt idx="62">
                  <c:v>-2752.0000000000005</c:v>
                </c:pt>
                <c:pt idx="63">
                  <c:v>-2847.9999999999995</c:v>
                </c:pt>
                <c:pt idx="64">
                  <c:v>-2944</c:v>
                </c:pt>
                <c:pt idx="65">
                  <c:v>-3040</c:v>
                </c:pt>
                <c:pt idx="66">
                  <c:v>-3136</c:v>
                </c:pt>
                <c:pt idx="67">
                  <c:v>-3231.9999999999991</c:v>
                </c:pt>
                <c:pt idx="68">
                  <c:v>-3328</c:v>
                </c:pt>
                <c:pt idx="69">
                  <c:v>-3423.9999999999995</c:v>
                </c:pt>
                <c:pt idx="70">
                  <c:v>-3520.0000000000005</c:v>
                </c:pt>
                <c:pt idx="71">
                  <c:v>-3621.9999999999995</c:v>
                </c:pt>
                <c:pt idx="72">
                  <c:v>-3754.0000000000005</c:v>
                </c:pt>
                <c:pt idx="73">
                  <c:v>-3886</c:v>
                </c:pt>
                <c:pt idx="74">
                  <c:v>-4018.0000000000009</c:v>
                </c:pt>
                <c:pt idx="75">
                  <c:v>-4150</c:v>
                </c:pt>
                <c:pt idx="76">
                  <c:v>-4281.9999999999991</c:v>
                </c:pt>
                <c:pt idx="77">
                  <c:v>-4414</c:v>
                </c:pt>
                <c:pt idx="78">
                  <c:v>-4546</c:v>
                </c:pt>
                <c:pt idx="79">
                  <c:v>-4678</c:v>
                </c:pt>
                <c:pt idx="80">
                  <c:v>-4810</c:v>
                </c:pt>
                <c:pt idx="81">
                  <c:v>-4942.0000000000009</c:v>
                </c:pt>
                <c:pt idx="82">
                  <c:v>-5074</c:v>
                </c:pt>
                <c:pt idx="83">
                  <c:v>-5206.0000000000009</c:v>
                </c:pt>
                <c:pt idx="84">
                  <c:v>-5338</c:v>
                </c:pt>
                <c:pt idx="85">
                  <c:v>-5469.9999999999991</c:v>
                </c:pt>
                <c:pt idx="86">
                  <c:v>-5602</c:v>
                </c:pt>
                <c:pt idx="87">
                  <c:v>-5734</c:v>
                </c:pt>
                <c:pt idx="88">
                  <c:v>-5866</c:v>
                </c:pt>
                <c:pt idx="89">
                  <c:v>-5998</c:v>
                </c:pt>
                <c:pt idx="90">
                  <c:v>-6130.0000000000009</c:v>
                </c:pt>
                <c:pt idx="91">
                  <c:v>-6262</c:v>
                </c:pt>
                <c:pt idx="92">
                  <c:v>-6393.9999999999991</c:v>
                </c:pt>
                <c:pt idx="93">
                  <c:v>-6526</c:v>
                </c:pt>
                <c:pt idx="94">
                  <c:v>-6657.9999999999991</c:v>
                </c:pt>
                <c:pt idx="95">
                  <c:v>-6790</c:v>
                </c:pt>
                <c:pt idx="96">
                  <c:v>-6922</c:v>
                </c:pt>
                <c:pt idx="97">
                  <c:v>-7054</c:v>
                </c:pt>
                <c:pt idx="98">
                  <c:v>-7186</c:v>
                </c:pt>
                <c:pt idx="99">
                  <c:v>-7318.0000000000009</c:v>
                </c:pt>
                <c:pt idx="100">
                  <c:v>-7450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CA-4529-B3A4-42552E47A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14240"/>
        <c:axId val="221786112"/>
      </c:scatterChart>
      <c:valAx>
        <c:axId val="21111424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3923390383048087"/>
              <c:y val="0.8792988667114286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1786112"/>
        <c:crosses val="autoZero"/>
        <c:crossBetween val="midCat"/>
      </c:valAx>
      <c:valAx>
        <c:axId val="2217861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(kN·m)</a:t>
                </a:r>
              </a:p>
            </c:rich>
          </c:tx>
          <c:layout>
            <c:manualLayout>
              <c:xMode val="edge"/>
              <c:yMode val="edge"/>
              <c:x val="6.5498074244772483E-2"/>
              <c:y val="0.416626280356308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1114240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Shear Diagram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7163932094695059"/>
          <c:y val="0.14333698353930943"/>
          <c:w val="0.65995043385748908"/>
          <c:h val="0.6443661971830986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'4. Single Dist Load'!$C$108:$C$208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'4. Single Dist Load'!$D$108:$D$208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-7.3440000000000065</c:v>
                </c:pt>
                <c:pt idx="27">
                  <c:v>-14.976000000000013</c:v>
                </c:pt>
                <c:pt idx="28">
                  <c:v>-22.895999999999994</c:v>
                </c:pt>
                <c:pt idx="29">
                  <c:v>-31.103999999999999</c:v>
                </c:pt>
                <c:pt idx="30">
                  <c:v>-39.600000000000009</c:v>
                </c:pt>
                <c:pt idx="31">
                  <c:v>-48.384000000000015</c:v>
                </c:pt>
                <c:pt idx="32">
                  <c:v>-57.455999999999989</c:v>
                </c:pt>
                <c:pt idx="33">
                  <c:v>-66.816000000000003</c:v>
                </c:pt>
                <c:pt idx="34">
                  <c:v>-76.464000000000013</c:v>
                </c:pt>
                <c:pt idx="35">
                  <c:v>-86.40000000000002</c:v>
                </c:pt>
                <c:pt idx="36">
                  <c:v>-96.624000000000024</c:v>
                </c:pt>
                <c:pt idx="37">
                  <c:v>-107.13600000000002</c:v>
                </c:pt>
                <c:pt idx="38">
                  <c:v>-117.93599999999996</c:v>
                </c:pt>
                <c:pt idx="39">
                  <c:v>-129.02399999999997</c:v>
                </c:pt>
                <c:pt idx="40">
                  <c:v>-140.39999999999998</c:v>
                </c:pt>
                <c:pt idx="41">
                  <c:v>-152.06399999999999</c:v>
                </c:pt>
                <c:pt idx="42">
                  <c:v>-164.01600000000002</c:v>
                </c:pt>
                <c:pt idx="43">
                  <c:v>-176.25600000000003</c:v>
                </c:pt>
                <c:pt idx="44">
                  <c:v>-188.78400000000002</c:v>
                </c:pt>
                <c:pt idx="45">
                  <c:v>-201.60000000000002</c:v>
                </c:pt>
                <c:pt idx="46">
                  <c:v>-214.70399999999998</c:v>
                </c:pt>
                <c:pt idx="47">
                  <c:v>-228.09599999999995</c:v>
                </c:pt>
                <c:pt idx="48">
                  <c:v>-241.77599999999998</c:v>
                </c:pt>
                <c:pt idx="49">
                  <c:v>-255.74399999999997</c:v>
                </c:pt>
                <c:pt idx="50">
                  <c:v>-270</c:v>
                </c:pt>
                <c:pt idx="51">
                  <c:v>-284.54400000000004</c:v>
                </c:pt>
                <c:pt idx="52">
                  <c:v>-299.37600000000003</c:v>
                </c:pt>
                <c:pt idx="53">
                  <c:v>-314.49600000000004</c:v>
                </c:pt>
                <c:pt idx="54">
                  <c:v>-329.90400000000005</c:v>
                </c:pt>
                <c:pt idx="55">
                  <c:v>-345.59999999999997</c:v>
                </c:pt>
                <c:pt idx="56">
                  <c:v>-361.58399999999995</c:v>
                </c:pt>
                <c:pt idx="57">
                  <c:v>-377.85599999999999</c:v>
                </c:pt>
                <c:pt idx="58">
                  <c:v>-394.416</c:v>
                </c:pt>
                <c:pt idx="59">
                  <c:v>-411.26400000000001</c:v>
                </c:pt>
                <c:pt idx="60">
                  <c:v>-428.4</c:v>
                </c:pt>
                <c:pt idx="61">
                  <c:v>-445.82400000000007</c:v>
                </c:pt>
                <c:pt idx="62">
                  <c:v>-463.53600000000006</c:v>
                </c:pt>
                <c:pt idx="63">
                  <c:v>-481.53599999999994</c:v>
                </c:pt>
                <c:pt idx="64">
                  <c:v>-499.82399999999996</c:v>
                </c:pt>
                <c:pt idx="65">
                  <c:v>-518.4</c:v>
                </c:pt>
                <c:pt idx="66">
                  <c:v>-537.26400000000001</c:v>
                </c:pt>
                <c:pt idx="67">
                  <c:v>-556.41599999999994</c:v>
                </c:pt>
                <c:pt idx="68">
                  <c:v>-575.85599999999999</c:v>
                </c:pt>
                <c:pt idx="69">
                  <c:v>-595.58399999999983</c:v>
                </c:pt>
                <c:pt idx="70">
                  <c:v>-615.60000000000014</c:v>
                </c:pt>
                <c:pt idx="71">
                  <c:v>-635.904</c:v>
                </c:pt>
                <c:pt idx="72">
                  <c:v>-656.49600000000009</c:v>
                </c:pt>
                <c:pt idx="73">
                  <c:v>-677.37599999999998</c:v>
                </c:pt>
                <c:pt idx="74">
                  <c:v>-698.5440000000001</c:v>
                </c:pt>
                <c:pt idx="75">
                  <c:v>-720</c:v>
                </c:pt>
                <c:pt idx="76">
                  <c:v>-741.74399999999991</c:v>
                </c:pt>
                <c:pt idx="77">
                  <c:v>-763.77600000000007</c:v>
                </c:pt>
                <c:pt idx="78">
                  <c:v>-786.09599999999978</c:v>
                </c:pt>
                <c:pt idx="79">
                  <c:v>-808.70400000000018</c:v>
                </c:pt>
                <c:pt idx="80">
                  <c:v>-831.59999999999991</c:v>
                </c:pt>
                <c:pt idx="81">
                  <c:v>-854.78400000000011</c:v>
                </c:pt>
                <c:pt idx="82">
                  <c:v>-878.25599999999997</c:v>
                </c:pt>
                <c:pt idx="83">
                  <c:v>-902.01600000000019</c:v>
                </c:pt>
                <c:pt idx="84">
                  <c:v>-926.06400000000008</c:v>
                </c:pt>
                <c:pt idx="85">
                  <c:v>-950.39999999999986</c:v>
                </c:pt>
                <c:pt idx="86">
                  <c:v>-975.02400000000011</c:v>
                </c:pt>
                <c:pt idx="87">
                  <c:v>-999.93599999999992</c:v>
                </c:pt>
                <c:pt idx="88">
                  <c:v>-1025.136</c:v>
                </c:pt>
                <c:pt idx="89">
                  <c:v>-1050.624</c:v>
                </c:pt>
                <c:pt idx="90">
                  <c:v>-1076.4000000000001</c:v>
                </c:pt>
                <c:pt idx="91">
                  <c:v>-1102.4639999999999</c:v>
                </c:pt>
                <c:pt idx="92">
                  <c:v>-1128.8159999999998</c:v>
                </c:pt>
                <c:pt idx="93">
                  <c:v>-1155.4560000000001</c:v>
                </c:pt>
                <c:pt idx="94">
                  <c:v>-1182.384</c:v>
                </c:pt>
                <c:pt idx="95">
                  <c:v>-1209.5999999999999</c:v>
                </c:pt>
                <c:pt idx="96">
                  <c:v>-1237.1039999999998</c:v>
                </c:pt>
                <c:pt idx="97">
                  <c:v>-1264.8960000000002</c:v>
                </c:pt>
                <c:pt idx="98">
                  <c:v>-1292.9760000000001</c:v>
                </c:pt>
                <c:pt idx="99">
                  <c:v>-1321.3440000000003</c:v>
                </c:pt>
                <c:pt idx="100">
                  <c:v>-1350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95-4BD0-8181-1615DFA33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834240"/>
        <c:axId val="221837184"/>
      </c:scatterChart>
      <c:valAx>
        <c:axId val="22183424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52236984939989362"/>
              <c:y val="0.8882268689923684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1837184"/>
        <c:crosses val="autoZero"/>
        <c:crossBetween val="midCat"/>
      </c:valAx>
      <c:valAx>
        <c:axId val="2218371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V
(kN)</a:t>
                </a:r>
              </a:p>
            </c:rich>
          </c:tx>
          <c:layout>
            <c:manualLayout>
              <c:xMode val="edge"/>
              <c:yMode val="edge"/>
              <c:x val="6.5541453369314537E-2"/>
              <c:y val="0.3757605179099902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1834240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Deflection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1203046621897059"/>
          <c:y val="0.12317578647889021"/>
          <c:w val="0.72116029093093603"/>
          <c:h val="0.71199585652203234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'4. Single Dist Load'!$C$108:$C$208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'4. Single Dist Load'!$F$108:$F$208</c:f>
              <c:numCache>
                <c:formatCode>0.00</c:formatCode>
                <c:ptCount val="101"/>
                <c:pt idx="0">
                  <c:v>-105.70500000000001</c:v>
                </c:pt>
                <c:pt idx="1">
                  <c:v>-104.42925000000001</c:v>
                </c:pt>
                <c:pt idx="2">
                  <c:v>-103.15350000000001</c:v>
                </c:pt>
                <c:pt idx="3">
                  <c:v>-101.87775000000001</c:v>
                </c:pt>
                <c:pt idx="4">
                  <c:v>-100.60200000000002</c:v>
                </c:pt>
                <c:pt idx="5">
                  <c:v>-99.326250000000016</c:v>
                </c:pt>
                <c:pt idx="6">
                  <c:v>-98.050500000000014</c:v>
                </c:pt>
                <c:pt idx="7">
                  <c:v>-96.774750000000012</c:v>
                </c:pt>
                <c:pt idx="8">
                  <c:v>-95.499000000000009</c:v>
                </c:pt>
                <c:pt idx="9">
                  <c:v>-94.223250000000007</c:v>
                </c:pt>
                <c:pt idx="10">
                  <c:v>-92.947500000000005</c:v>
                </c:pt>
                <c:pt idx="11">
                  <c:v>-91.671750000000003</c:v>
                </c:pt>
                <c:pt idx="12">
                  <c:v>-90.396000000000015</c:v>
                </c:pt>
                <c:pt idx="13">
                  <c:v>-89.120250000000013</c:v>
                </c:pt>
                <c:pt idx="14">
                  <c:v>-87.844500000000011</c:v>
                </c:pt>
                <c:pt idx="15">
                  <c:v>-86.568750000000009</c:v>
                </c:pt>
                <c:pt idx="16">
                  <c:v>-85.293000000000006</c:v>
                </c:pt>
                <c:pt idx="17">
                  <c:v>-84.017250000000004</c:v>
                </c:pt>
                <c:pt idx="18">
                  <c:v>-82.741500000000002</c:v>
                </c:pt>
                <c:pt idx="19">
                  <c:v>-81.465750000000014</c:v>
                </c:pt>
                <c:pt idx="20">
                  <c:v>-80.190000000000012</c:v>
                </c:pt>
                <c:pt idx="21">
                  <c:v>-78.91425000000001</c:v>
                </c:pt>
                <c:pt idx="22">
                  <c:v>-77.638500000000008</c:v>
                </c:pt>
                <c:pt idx="23">
                  <c:v>-76.362750000000005</c:v>
                </c:pt>
                <c:pt idx="24">
                  <c:v>-75.087000000000018</c:v>
                </c:pt>
                <c:pt idx="25">
                  <c:v>-73.811250000000001</c:v>
                </c:pt>
                <c:pt idx="26">
                  <c:v>-72.535500435456001</c:v>
                </c:pt>
                <c:pt idx="27">
                  <c:v>-71.259757022591998</c:v>
                </c:pt>
                <c:pt idx="28">
                  <c:v>-69.984035831808001</c:v>
                </c:pt>
                <c:pt idx="29">
                  <c:v>-68.708364130944005</c:v>
                </c:pt>
                <c:pt idx="30">
                  <c:v>-67.432780800000003</c:v>
                </c:pt>
                <c:pt idx="31">
                  <c:v>-66.157336745856</c:v>
                </c:pt>
                <c:pt idx="32">
                  <c:v>-64.882095316992007</c:v>
                </c:pt>
                <c:pt idx="33">
                  <c:v>-63.607132718208007</c:v>
                </c:pt>
                <c:pt idx="34">
                  <c:v>-62.332538425344005</c:v>
                </c:pt>
                <c:pt idx="35">
                  <c:v>-61.058415600000011</c:v>
                </c:pt>
                <c:pt idx="36">
                  <c:v>-59.784881504255999</c:v>
                </c:pt>
                <c:pt idx="37">
                  <c:v>-58.512067915392009</c:v>
                </c:pt>
                <c:pt idx="38">
                  <c:v>-57.240121540608008</c:v>
                </c:pt>
                <c:pt idx="39">
                  <c:v>-55.969204431744004</c:v>
                </c:pt>
                <c:pt idx="40">
                  <c:v>-54.699494400000006</c:v>
                </c:pt>
                <c:pt idx="41">
                  <c:v>-53.431185430656008</c:v>
                </c:pt>
                <c:pt idx="42">
                  <c:v>-52.16448809779201</c:v>
                </c:pt>
                <c:pt idx="43">
                  <c:v>-50.899629979008004</c:v>
                </c:pt>
                <c:pt idx="44">
                  <c:v>-49.636856070143999</c:v>
                </c:pt>
                <c:pt idx="45">
                  <c:v>-48.376429199999997</c:v>
                </c:pt>
                <c:pt idx="46">
                  <c:v>-47.118630445056013</c:v>
                </c:pt>
                <c:pt idx="47">
                  <c:v>-45.863759544192014</c:v>
                </c:pt>
                <c:pt idx="48">
                  <c:v>-44.612135313408004</c:v>
                </c:pt>
                <c:pt idx="49">
                  <c:v>-43.364096060544</c:v>
                </c:pt>
                <c:pt idx="50">
                  <c:v>-42.120000000000005</c:v>
                </c:pt>
                <c:pt idx="51">
                  <c:v>-40.880225667456003</c:v>
                </c:pt>
                <c:pt idx="52">
                  <c:v>-39.645172334591997</c:v>
                </c:pt>
                <c:pt idx="53">
                  <c:v>-38.415260423808</c:v>
                </c:pt>
                <c:pt idx="54">
                  <c:v>-37.190931922943996</c:v>
                </c:pt>
                <c:pt idx="55">
                  <c:v>-35.972650800000004</c:v>
                </c:pt>
                <c:pt idx="56">
                  <c:v>-34.760903417856007</c:v>
                </c:pt>
                <c:pt idx="57">
                  <c:v>-33.556198948991998</c:v>
                </c:pt>
                <c:pt idx="58">
                  <c:v>-32.359069790207997</c:v>
                </c:pt>
                <c:pt idx="59">
                  <c:v>-31.170071977343998</c:v>
                </c:pt>
                <c:pt idx="60">
                  <c:v>-29.989785599999998</c:v>
                </c:pt>
                <c:pt idx="61">
                  <c:v>-28.818815216255995</c:v>
                </c:pt>
                <c:pt idx="62">
                  <c:v>-27.657790267391995</c:v>
                </c:pt>
                <c:pt idx="63">
                  <c:v>-26.507365492608006</c:v>
                </c:pt>
                <c:pt idx="64">
                  <c:v>-25.368221343744001</c:v>
                </c:pt>
                <c:pt idx="65">
                  <c:v>-24.241064400000003</c:v>
                </c:pt>
                <c:pt idx="66">
                  <c:v>-23.126627782655998</c:v>
                </c:pt>
                <c:pt idx="67">
                  <c:v>-22.02567156979201</c:v>
                </c:pt>
                <c:pt idx="68">
                  <c:v>-20.938983211007994</c:v>
                </c:pt>
                <c:pt idx="69">
                  <c:v>-19.867377942144007</c:v>
                </c:pt>
                <c:pt idx="70">
                  <c:v>-18.811699200000003</c:v>
                </c:pt>
                <c:pt idx="71">
                  <c:v>-17.772819037055999</c:v>
                </c:pt>
                <c:pt idx="72">
                  <c:v>-16.751638536192001</c:v>
                </c:pt>
                <c:pt idx="73">
                  <c:v>-15.749088225407997</c:v>
                </c:pt>
                <c:pt idx="74">
                  <c:v>-14.766128492543997</c:v>
                </c:pt>
                <c:pt idx="75">
                  <c:v>-13.803750000000006</c:v>
                </c:pt>
                <c:pt idx="76">
                  <c:v>-12.862974099456002</c:v>
                </c:pt>
                <c:pt idx="77">
                  <c:v>-11.944853246592004</c:v>
                </c:pt>
                <c:pt idx="78">
                  <c:v>-11.050471415807998</c:v>
                </c:pt>
                <c:pt idx="79">
                  <c:v>-10.180944514944001</c:v>
                </c:pt>
                <c:pt idx="80">
                  <c:v>-9.3374207999999932</c:v>
                </c:pt>
                <c:pt idx="81">
                  <c:v>-8.5210812898559958</c:v>
                </c:pt>
                <c:pt idx="82">
                  <c:v>-7.7331401809920051</c:v>
                </c:pt>
                <c:pt idx="83">
                  <c:v>-6.9748452622079942</c:v>
                </c:pt>
                <c:pt idx="84">
                  <c:v>-6.2474783293440019</c:v>
                </c:pt>
                <c:pt idx="85">
                  <c:v>-5.5523555999999941</c:v>
                </c:pt>
                <c:pt idx="86">
                  <c:v>-4.8908281282560004</c:v>
                </c:pt>
                <c:pt idx="87">
                  <c:v>-4.2642822193920065</c:v>
                </c:pt>
                <c:pt idx="88">
                  <c:v>-3.6741398446079945</c:v>
                </c:pt>
                <c:pt idx="89">
                  <c:v>-3.1218590557440042</c:v>
                </c:pt>
                <c:pt idx="90">
                  <c:v>-2.6089343999999937</c:v>
                </c:pt>
                <c:pt idx="91">
                  <c:v>-2.1368973346560001</c:v>
                </c:pt>
                <c:pt idx="92">
                  <c:v>-1.7073166417920023</c:v>
                </c:pt>
                <c:pt idx="93">
                  <c:v>-1.3217988430079952</c:v>
                </c:pt>
                <c:pt idx="94">
                  <c:v>-0.9819886141440044</c:v>
                </c:pt>
                <c:pt idx="95">
                  <c:v>-0.68956919999999311</c:v>
                </c:pt>
                <c:pt idx="96">
                  <c:v>-0.44626282905599979</c:v>
                </c:pt>
                <c:pt idx="97">
                  <c:v>-0.25383112819199116</c:v>
                </c:pt>
                <c:pt idx="98">
                  <c:v>-0.11407553740800136</c:v>
                </c:pt>
                <c:pt idx="99">
                  <c:v>-2.8837724543988585E-2</c:v>
                </c:pt>
                <c:pt idx="100">
                  <c:v>5.3290705182007514E-15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00-427B-9AAA-E775CB1AB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092288"/>
        <c:axId val="223305728"/>
      </c:scatterChart>
      <c:valAx>
        <c:axId val="22209228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48291720483168488"/>
              <c:y val="0.9083436274657495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3305728"/>
        <c:crosses val="autoZero"/>
        <c:crossBetween val="midCat"/>
      </c:valAx>
      <c:valAx>
        <c:axId val="2233057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
(mm)</a:t>
                </a:r>
              </a:p>
            </c:rich>
          </c:tx>
          <c:layout>
            <c:manualLayout>
              <c:xMode val="edge"/>
              <c:yMode val="edge"/>
              <c:x val="3.5889549228689741E-2"/>
              <c:y val="0.4208367587327959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2092288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Moment Diagram</a:t>
            </a:r>
          </a:p>
        </c:rich>
      </c:tx>
      <c:layout>
        <c:manualLayout>
          <c:xMode val="edge"/>
          <c:yMode val="edge"/>
          <c:x val="0.40131597414733622"/>
          <c:y val="4.65532545546621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086453924828165"/>
          <c:y val="0.15240924296227706"/>
          <c:w val="0.68362521156997036"/>
          <c:h val="0.67146231921490518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'4. Single Dist Load'!$C$108:$C$208</c:f>
              <c:numCache>
                <c:formatCode>0.00</c:formatCode>
                <c:ptCount val="101"/>
                <c:pt idx="0">
                  <c:v>0</c:v>
                </c:pt>
                <c:pt idx="1">
                  <c:v>0.12</c:v>
                </c:pt>
                <c:pt idx="2">
                  <c:v>0.24</c:v>
                </c:pt>
                <c:pt idx="3">
                  <c:v>0.36</c:v>
                </c:pt>
                <c:pt idx="4">
                  <c:v>0.48</c:v>
                </c:pt>
                <c:pt idx="5">
                  <c:v>0.6</c:v>
                </c:pt>
                <c:pt idx="6">
                  <c:v>0.72</c:v>
                </c:pt>
                <c:pt idx="7">
                  <c:v>0.84</c:v>
                </c:pt>
                <c:pt idx="8">
                  <c:v>0.96</c:v>
                </c:pt>
                <c:pt idx="9">
                  <c:v>1.08</c:v>
                </c:pt>
                <c:pt idx="10">
                  <c:v>1.2</c:v>
                </c:pt>
                <c:pt idx="11">
                  <c:v>1.32</c:v>
                </c:pt>
                <c:pt idx="12">
                  <c:v>1.44</c:v>
                </c:pt>
                <c:pt idx="13">
                  <c:v>1.56</c:v>
                </c:pt>
                <c:pt idx="14">
                  <c:v>1.68</c:v>
                </c:pt>
                <c:pt idx="15">
                  <c:v>1.8</c:v>
                </c:pt>
                <c:pt idx="16">
                  <c:v>1.92</c:v>
                </c:pt>
                <c:pt idx="17">
                  <c:v>2.04</c:v>
                </c:pt>
                <c:pt idx="18">
                  <c:v>2.16</c:v>
                </c:pt>
                <c:pt idx="19">
                  <c:v>2.2799999999999998</c:v>
                </c:pt>
                <c:pt idx="20">
                  <c:v>2.4</c:v>
                </c:pt>
                <c:pt idx="21">
                  <c:v>2.52</c:v>
                </c:pt>
                <c:pt idx="22">
                  <c:v>2.64</c:v>
                </c:pt>
                <c:pt idx="23">
                  <c:v>2.76</c:v>
                </c:pt>
                <c:pt idx="24">
                  <c:v>2.88</c:v>
                </c:pt>
                <c:pt idx="25">
                  <c:v>3</c:v>
                </c:pt>
                <c:pt idx="26">
                  <c:v>3.12</c:v>
                </c:pt>
                <c:pt idx="27">
                  <c:v>3.24</c:v>
                </c:pt>
                <c:pt idx="28">
                  <c:v>3.36</c:v>
                </c:pt>
                <c:pt idx="29">
                  <c:v>3.48</c:v>
                </c:pt>
                <c:pt idx="30">
                  <c:v>3.6</c:v>
                </c:pt>
                <c:pt idx="31">
                  <c:v>3.72</c:v>
                </c:pt>
                <c:pt idx="32">
                  <c:v>3.84</c:v>
                </c:pt>
                <c:pt idx="33">
                  <c:v>3.96</c:v>
                </c:pt>
                <c:pt idx="34">
                  <c:v>4.08</c:v>
                </c:pt>
                <c:pt idx="35">
                  <c:v>4.2</c:v>
                </c:pt>
                <c:pt idx="36">
                  <c:v>4.32</c:v>
                </c:pt>
                <c:pt idx="37">
                  <c:v>4.4400000000000004</c:v>
                </c:pt>
                <c:pt idx="38">
                  <c:v>4.5599999999999996</c:v>
                </c:pt>
                <c:pt idx="39">
                  <c:v>4.68</c:v>
                </c:pt>
                <c:pt idx="40">
                  <c:v>4.8</c:v>
                </c:pt>
                <c:pt idx="41">
                  <c:v>4.92</c:v>
                </c:pt>
                <c:pt idx="42">
                  <c:v>5.04</c:v>
                </c:pt>
                <c:pt idx="43">
                  <c:v>5.16</c:v>
                </c:pt>
                <c:pt idx="44">
                  <c:v>5.28</c:v>
                </c:pt>
                <c:pt idx="45">
                  <c:v>5.4</c:v>
                </c:pt>
                <c:pt idx="46">
                  <c:v>5.52</c:v>
                </c:pt>
                <c:pt idx="47">
                  <c:v>5.64</c:v>
                </c:pt>
                <c:pt idx="48">
                  <c:v>5.76</c:v>
                </c:pt>
                <c:pt idx="49">
                  <c:v>5.88</c:v>
                </c:pt>
                <c:pt idx="50">
                  <c:v>6</c:v>
                </c:pt>
                <c:pt idx="51">
                  <c:v>6.12</c:v>
                </c:pt>
                <c:pt idx="52">
                  <c:v>6.24</c:v>
                </c:pt>
                <c:pt idx="53">
                  <c:v>6.36</c:v>
                </c:pt>
                <c:pt idx="54">
                  <c:v>6.48</c:v>
                </c:pt>
                <c:pt idx="55">
                  <c:v>6.6</c:v>
                </c:pt>
                <c:pt idx="56">
                  <c:v>6.72</c:v>
                </c:pt>
                <c:pt idx="57">
                  <c:v>6.84</c:v>
                </c:pt>
                <c:pt idx="58">
                  <c:v>6.96</c:v>
                </c:pt>
                <c:pt idx="59">
                  <c:v>7.08</c:v>
                </c:pt>
                <c:pt idx="60">
                  <c:v>7.2</c:v>
                </c:pt>
                <c:pt idx="61">
                  <c:v>7.32</c:v>
                </c:pt>
                <c:pt idx="62">
                  <c:v>7.44</c:v>
                </c:pt>
                <c:pt idx="63">
                  <c:v>7.56</c:v>
                </c:pt>
                <c:pt idx="64">
                  <c:v>7.68</c:v>
                </c:pt>
                <c:pt idx="65">
                  <c:v>7.8</c:v>
                </c:pt>
                <c:pt idx="66">
                  <c:v>7.92</c:v>
                </c:pt>
                <c:pt idx="67">
                  <c:v>8.0399999999999991</c:v>
                </c:pt>
                <c:pt idx="68">
                  <c:v>8.16</c:v>
                </c:pt>
                <c:pt idx="69">
                  <c:v>8.2799999999999994</c:v>
                </c:pt>
                <c:pt idx="70">
                  <c:v>8.4</c:v>
                </c:pt>
                <c:pt idx="71">
                  <c:v>8.52</c:v>
                </c:pt>
                <c:pt idx="72">
                  <c:v>8.64</c:v>
                </c:pt>
                <c:pt idx="73">
                  <c:v>8.76</c:v>
                </c:pt>
                <c:pt idx="74">
                  <c:v>8.8800000000000008</c:v>
                </c:pt>
                <c:pt idx="75">
                  <c:v>9</c:v>
                </c:pt>
                <c:pt idx="76">
                  <c:v>9.1199999999999992</c:v>
                </c:pt>
                <c:pt idx="77">
                  <c:v>9.24</c:v>
                </c:pt>
                <c:pt idx="78">
                  <c:v>9.36</c:v>
                </c:pt>
                <c:pt idx="79">
                  <c:v>9.48</c:v>
                </c:pt>
                <c:pt idx="80">
                  <c:v>9.6</c:v>
                </c:pt>
                <c:pt idx="81">
                  <c:v>9.7200000000000006</c:v>
                </c:pt>
                <c:pt idx="82">
                  <c:v>9.84</c:v>
                </c:pt>
                <c:pt idx="83">
                  <c:v>9.9600000000000009</c:v>
                </c:pt>
                <c:pt idx="84">
                  <c:v>10.08</c:v>
                </c:pt>
                <c:pt idx="85">
                  <c:v>10.199999999999999</c:v>
                </c:pt>
                <c:pt idx="86">
                  <c:v>10.32</c:v>
                </c:pt>
                <c:pt idx="87">
                  <c:v>10.44</c:v>
                </c:pt>
                <c:pt idx="88">
                  <c:v>10.56</c:v>
                </c:pt>
                <c:pt idx="89">
                  <c:v>10.68</c:v>
                </c:pt>
                <c:pt idx="90">
                  <c:v>10.8</c:v>
                </c:pt>
                <c:pt idx="91">
                  <c:v>10.92</c:v>
                </c:pt>
                <c:pt idx="92">
                  <c:v>11.04</c:v>
                </c:pt>
                <c:pt idx="93">
                  <c:v>11.16</c:v>
                </c:pt>
                <c:pt idx="94">
                  <c:v>11.28</c:v>
                </c:pt>
                <c:pt idx="95">
                  <c:v>11.4</c:v>
                </c:pt>
                <c:pt idx="96">
                  <c:v>11.52</c:v>
                </c:pt>
                <c:pt idx="97">
                  <c:v>11.64</c:v>
                </c:pt>
                <c:pt idx="98">
                  <c:v>11.76</c:v>
                </c:pt>
                <c:pt idx="99">
                  <c:v>11.88</c:v>
                </c:pt>
                <c:pt idx="100">
                  <c:v>12</c:v>
                </c:pt>
              </c:numCache>
            </c:numRef>
          </c:xVal>
          <c:yVal>
            <c:numRef>
              <c:f>'4. Single Dist Load'!$E$108:$E$208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-0.43776000000000082</c:v>
                </c:pt>
                <c:pt idx="27">
                  <c:v>-1.7740800000000032</c:v>
                </c:pt>
                <c:pt idx="28">
                  <c:v>-4.0435199999999973</c:v>
                </c:pt>
                <c:pt idx="29">
                  <c:v>-7.28064</c:v>
                </c:pt>
                <c:pt idx="30">
                  <c:v>-11.520000000000003</c:v>
                </c:pt>
                <c:pt idx="31">
                  <c:v>-16.796160000000011</c:v>
                </c:pt>
                <c:pt idx="32">
                  <c:v>-23.143679999999989</c:v>
                </c:pt>
                <c:pt idx="33">
                  <c:v>-30.59712</c:v>
                </c:pt>
                <c:pt idx="34">
                  <c:v>-39.191040000000008</c:v>
                </c:pt>
                <c:pt idx="35">
                  <c:v>-48.960000000000015</c:v>
                </c:pt>
                <c:pt idx="36">
                  <c:v>-59.938560000000031</c:v>
                </c:pt>
                <c:pt idx="37">
                  <c:v>-72.161280000000048</c:v>
                </c:pt>
                <c:pt idx="38">
                  <c:v>-85.66271999999995</c:v>
                </c:pt>
                <c:pt idx="39">
                  <c:v>-100.47743999999996</c:v>
                </c:pt>
                <c:pt idx="40">
                  <c:v>-116.63999999999997</c:v>
                </c:pt>
                <c:pt idx="41">
                  <c:v>-134.18495999999999</c:v>
                </c:pt>
                <c:pt idx="42">
                  <c:v>-153.14688000000001</c:v>
                </c:pt>
                <c:pt idx="43">
                  <c:v>-173.56032000000002</c:v>
                </c:pt>
                <c:pt idx="44">
                  <c:v>-195.45984000000004</c:v>
                </c:pt>
                <c:pt idx="45">
                  <c:v>-218.88000000000005</c:v>
                </c:pt>
                <c:pt idx="46">
                  <c:v>-243.85535999999991</c:v>
                </c:pt>
                <c:pt idx="47">
                  <c:v>-270.42047999999988</c:v>
                </c:pt>
                <c:pt idx="48">
                  <c:v>-298.60991999999993</c:v>
                </c:pt>
                <c:pt idx="49">
                  <c:v>-328.45823999999999</c:v>
                </c:pt>
                <c:pt idx="50">
                  <c:v>-360</c:v>
                </c:pt>
                <c:pt idx="51">
                  <c:v>-393.26976000000002</c:v>
                </c:pt>
                <c:pt idx="52">
                  <c:v>-428.3020800000001</c:v>
                </c:pt>
                <c:pt idx="53">
                  <c:v>-465.13152000000008</c:v>
                </c:pt>
                <c:pt idx="54">
                  <c:v>-503.79264000000018</c:v>
                </c:pt>
                <c:pt idx="55">
                  <c:v>-544.31999999999982</c:v>
                </c:pt>
                <c:pt idx="56">
                  <c:v>-586.74815999999987</c:v>
                </c:pt>
                <c:pt idx="57">
                  <c:v>-631.11167999999998</c:v>
                </c:pt>
                <c:pt idx="58">
                  <c:v>-677.44511999999997</c:v>
                </c:pt>
                <c:pt idx="59">
                  <c:v>-725.78304000000003</c:v>
                </c:pt>
                <c:pt idx="60">
                  <c:v>-776.16000000000008</c:v>
                </c:pt>
                <c:pt idx="61">
                  <c:v>-828.61056000000008</c:v>
                </c:pt>
                <c:pt idx="62">
                  <c:v>-883.16928000000019</c:v>
                </c:pt>
                <c:pt idx="63">
                  <c:v>-939.87071999999989</c:v>
                </c:pt>
                <c:pt idx="64">
                  <c:v>-998.74943999999982</c:v>
                </c:pt>
                <c:pt idx="65">
                  <c:v>-1059.8399999999999</c:v>
                </c:pt>
                <c:pt idx="66">
                  <c:v>-1123.17696</c:v>
                </c:pt>
                <c:pt idx="67">
                  <c:v>-1188.7948799999995</c:v>
                </c:pt>
                <c:pt idx="68">
                  <c:v>-1256.7283200000002</c:v>
                </c:pt>
                <c:pt idx="69">
                  <c:v>-1327.0118399999997</c:v>
                </c:pt>
                <c:pt idx="70">
                  <c:v>-1399.6800000000003</c:v>
                </c:pt>
                <c:pt idx="71">
                  <c:v>-1474.7673599999998</c:v>
                </c:pt>
                <c:pt idx="72">
                  <c:v>-1552.3084800000006</c:v>
                </c:pt>
                <c:pt idx="73">
                  <c:v>-1632.3379199999999</c:v>
                </c:pt>
                <c:pt idx="74">
                  <c:v>-1714.8902400000006</c:v>
                </c:pt>
                <c:pt idx="75">
                  <c:v>-1800</c:v>
                </c:pt>
                <c:pt idx="76">
                  <c:v>-1887.7017599999995</c:v>
                </c:pt>
                <c:pt idx="77">
                  <c:v>-1978.0300800000002</c:v>
                </c:pt>
                <c:pt idx="78">
                  <c:v>-2071.0195199999994</c:v>
                </c:pt>
                <c:pt idx="79">
                  <c:v>-2166.7046400000004</c:v>
                </c:pt>
                <c:pt idx="80">
                  <c:v>-2265.12</c:v>
                </c:pt>
                <c:pt idx="81">
                  <c:v>-2366.3001600000002</c:v>
                </c:pt>
                <c:pt idx="82">
                  <c:v>-2470.2796799999996</c:v>
                </c:pt>
                <c:pt idx="83">
                  <c:v>-2577.0931200000009</c:v>
                </c:pt>
                <c:pt idx="84">
                  <c:v>-2686.7750400000004</c:v>
                </c:pt>
                <c:pt idx="85">
                  <c:v>-2799.3599999999992</c:v>
                </c:pt>
                <c:pt idx="86">
                  <c:v>-2914.88256</c:v>
                </c:pt>
                <c:pt idx="87">
                  <c:v>-3033.3772799999997</c:v>
                </c:pt>
                <c:pt idx="88">
                  <c:v>-3154.8787200000006</c:v>
                </c:pt>
                <c:pt idx="89">
                  <c:v>-3279.4214400000001</c:v>
                </c:pt>
                <c:pt idx="90">
                  <c:v>-3407.0400000000009</c:v>
                </c:pt>
                <c:pt idx="91">
                  <c:v>-3537.7689599999999</c:v>
                </c:pt>
                <c:pt idx="92">
                  <c:v>-3671.642879999999</c:v>
                </c:pt>
                <c:pt idx="93">
                  <c:v>-3808.69632</c:v>
                </c:pt>
                <c:pt idx="94">
                  <c:v>-3948.9638399999994</c:v>
                </c:pt>
                <c:pt idx="95">
                  <c:v>-4092.4800000000005</c:v>
                </c:pt>
                <c:pt idx="96">
                  <c:v>-4239.2793599999986</c:v>
                </c:pt>
                <c:pt idx="97">
                  <c:v>-4389.3964800000012</c:v>
                </c:pt>
                <c:pt idx="98">
                  <c:v>-4542.8659200000002</c:v>
                </c:pt>
                <c:pt idx="99">
                  <c:v>-4699.722240000001</c:v>
                </c:pt>
                <c:pt idx="100">
                  <c:v>-4860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47-4CEF-A682-74DE56888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005952"/>
        <c:axId val="238949888"/>
      </c:scatterChart>
      <c:valAx>
        <c:axId val="22700595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(m)</a:t>
                </a:r>
              </a:p>
            </c:rich>
          </c:tx>
          <c:layout>
            <c:manualLayout>
              <c:xMode val="edge"/>
              <c:yMode val="edge"/>
              <c:x val="0.48521974611093183"/>
              <c:y val="0.9037405018390086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8949888"/>
        <c:crosses val="autoZero"/>
        <c:crossBetween val="midCat"/>
      </c:valAx>
      <c:valAx>
        <c:axId val="23894988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(kN·m)</a:t>
                </a:r>
              </a:p>
            </c:rich>
          </c:tx>
          <c:layout>
            <c:manualLayout>
              <c:xMode val="edge"/>
              <c:yMode val="edge"/>
              <c:x val="1.6472048095985101E-2"/>
              <c:y val="0.4167976887479289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7005952"/>
        <c:crosses val="autoZero"/>
        <c:crossBetween val="midCat"/>
      </c:valAx>
      <c:spPr>
        <a:solidFill>
          <a:srgbClr val="FFCC9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image" Target="../media/image11.png"/><Relationship Id="rId3" Type="http://schemas.openxmlformats.org/officeDocument/2006/relationships/chart" Target="../charts/chart3.xml"/><Relationship Id="rId7" Type="http://schemas.openxmlformats.org/officeDocument/2006/relationships/image" Target="../media/image5.png"/><Relationship Id="rId12" Type="http://schemas.openxmlformats.org/officeDocument/2006/relationships/image" Target="../media/image10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jpeg"/><Relationship Id="rId9" Type="http://schemas.openxmlformats.org/officeDocument/2006/relationships/image" Target="../media/image7.png"/><Relationship Id="rId14" Type="http://schemas.openxmlformats.org/officeDocument/2006/relationships/image" Target="../media/image1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image" Target="../media/image13.jpeg"/><Relationship Id="rId4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png"/><Relationship Id="rId13" Type="http://schemas.openxmlformats.org/officeDocument/2006/relationships/image" Target="../media/image6.png"/><Relationship Id="rId3" Type="http://schemas.openxmlformats.org/officeDocument/2006/relationships/chart" Target="../charts/chart9.xml"/><Relationship Id="rId7" Type="http://schemas.openxmlformats.org/officeDocument/2006/relationships/image" Target="../media/image15.png"/><Relationship Id="rId12" Type="http://schemas.openxmlformats.org/officeDocument/2006/relationships/image" Target="../media/image19.png"/><Relationship Id="rId17" Type="http://schemas.openxmlformats.org/officeDocument/2006/relationships/image" Target="../media/image21.jpeg"/><Relationship Id="rId2" Type="http://schemas.openxmlformats.org/officeDocument/2006/relationships/chart" Target="../charts/chart8.xml"/><Relationship Id="rId16" Type="http://schemas.openxmlformats.org/officeDocument/2006/relationships/image" Target="../media/image20.png"/><Relationship Id="rId1" Type="http://schemas.openxmlformats.org/officeDocument/2006/relationships/chart" Target="../charts/chart7.xml"/><Relationship Id="rId6" Type="http://schemas.openxmlformats.org/officeDocument/2006/relationships/image" Target="../media/image14.png"/><Relationship Id="rId11" Type="http://schemas.openxmlformats.org/officeDocument/2006/relationships/image" Target="../media/image18.png"/><Relationship Id="rId5" Type="http://schemas.openxmlformats.org/officeDocument/2006/relationships/chart" Target="../charts/chart10.xml"/><Relationship Id="rId15" Type="http://schemas.openxmlformats.org/officeDocument/2006/relationships/image" Target="../media/image10.png"/><Relationship Id="rId10" Type="http://schemas.openxmlformats.org/officeDocument/2006/relationships/image" Target="../media/image11.png"/><Relationship Id="rId4" Type="http://schemas.openxmlformats.org/officeDocument/2006/relationships/image" Target="../media/image2.jpeg"/><Relationship Id="rId9" Type="http://schemas.openxmlformats.org/officeDocument/2006/relationships/image" Target="../media/image17.png"/><Relationship Id="rId14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jpeg"/><Relationship Id="rId3" Type="http://schemas.openxmlformats.org/officeDocument/2006/relationships/chart" Target="../charts/chart13.xml"/><Relationship Id="rId7" Type="http://schemas.openxmlformats.org/officeDocument/2006/relationships/image" Target="../media/image22.png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image" Target="../media/image20.png"/><Relationship Id="rId5" Type="http://schemas.openxmlformats.org/officeDocument/2006/relationships/chart" Target="../charts/chart14.xml"/><Relationship Id="rId4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28.png"/><Relationship Id="rId3" Type="http://schemas.openxmlformats.org/officeDocument/2006/relationships/chart" Target="../charts/chart17.xml"/><Relationship Id="rId7" Type="http://schemas.openxmlformats.org/officeDocument/2006/relationships/image" Target="../media/image9.png"/><Relationship Id="rId12" Type="http://schemas.openxmlformats.org/officeDocument/2006/relationships/image" Target="../media/image27.png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image" Target="../media/image11.png"/><Relationship Id="rId11" Type="http://schemas.openxmlformats.org/officeDocument/2006/relationships/image" Target="../media/image26.png"/><Relationship Id="rId5" Type="http://schemas.openxmlformats.org/officeDocument/2006/relationships/image" Target="../media/image6.png"/><Relationship Id="rId10" Type="http://schemas.openxmlformats.org/officeDocument/2006/relationships/image" Target="../media/image25.png"/><Relationship Id="rId4" Type="http://schemas.openxmlformats.org/officeDocument/2006/relationships/image" Target="../media/image2.jpeg"/><Relationship Id="rId9" Type="http://schemas.openxmlformats.org/officeDocument/2006/relationships/image" Target="../media/image24.png"/><Relationship Id="rId14" Type="http://schemas.openxmlformats.org/officeDocument/2006/relationships/image" Target="../media/image29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5" Type="http://schemas.openxmlformats.org/officeDocument/2006/relationships/chart" Target="../charts/chart20.xml"/><Relationship Id="rId4" Type="http://schemas.openxmlformats.org/officeDocument/2006/relationships/image" Target="../media/image30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7" Type="http://schemas.openxmlformats.org/officeDocument/2006/relationships/image" Target="../media/image31.jpeg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image" Target="../media/image20.png"/><Relationship Id="rId5" Type="http://schemas.openxmlformats.org/officeDocument/2006/relationships/chart" Target="../charts/chart24.xml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104775</xdr:rowOff>
    </xdr:from>
    <xdr:to>
      <xdr:col>10</xdr:col>
      <xdr:colOff>200025</xdr:colOff>
      <xdr:row>7</xdr:row>
      <xdr:rowOff>133350</xdr:rowOff>
    </xdr:to>
    <xdr:pic>
      <xdr:nvPicPr>
        <xdr:cNvPr id="2" name="Picture 2" descr="C:\Users\Harlan\Documents\AccessEngineering\AccessEngineering_2013_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04775"/>
          <a:ext cx="572452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50450</xdr:colOff>
      <xdr:row>35</xdr:row>
      <xdr:rowOff>43898</xdr:rowOff>
    </xdr:from>
    <xdr:to>
      <xdr:col>7</xdr:col>
      <xdr:colOff>396813</xdr:colOff>
      <xdr:row>49</xdr:row>
      <xdr:rowOff>204092</xdr:rowOff>
    </xdr:to>
    <xdr:graphicFrame macro="">
      <xdr:nvGraphicFramePr>
        <xdr:cNvPr id="20011777" name="Chart 1">
          <a:extLst>
            <a:ext uri="{FF2B5EF4-FFF2-40B4-BE49-F238E27FC236}">
              <a16:creationId xmlns:a16="http://schemas.microsoft.com/office/drawing/2014/main" id="{00000000-0008-0000-0100-0000015B3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17319</xdr:colOff>
      <xdr:row>68</xdr:row>
      <xdr:rowOff>182708</xdr:rowOff>
    </xdr:from>
    <xdr:to>
      <xdr:col>7</xdr:col>
      <xdr:colOff>251114</xdr:colOff>
      <xdr:row>84</xdr:row>
      <xdr:rowOff>86591</xdr:rowOff>
    </xdr:to>
    <xdr:graphicFrame macro="">
      <xdr:nvGraphicFramePr>
        <xdr:cNvPr id="20011778" name="Chart 2">
          <a:extLst>
            <a:ext uri="{FF2B5EF4-FFF2-40B4-BE49-F238E27FC236}">
              <a16:creationId xmlns:a16="http://schemas.microsoft.com/office/drawing/2014/main" id="{00000000-0008-0000-0100-0000025B3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17319</xdr:colOff>
      <xdr:row>52</xdr:row>
      <xdr:rowOff>17317</xdr:rowOff>
    </xdr:from>
    <xdr:to>
      <xdr:col>7</xdr:col>
      <xdr:colOff>311728</xdr:colOff>
      <xdr:row>66</xdr:row>
      <xdr:rowOff>155864</xdr:rowOff>
    </xdr:to>
    <xdr:graphicFrame macro="">
      <xdr:nvGraphicFramePr>
        <xdr:cNvPr id="20011779" name="Chart 3">
          <a:extLst>
            <a:ext uri="{FF2B5EF4-FFF2-40B4-BE49-F238E27FC236}">
              <a16:creationId xmlns:a16="http://schemas.microsoft.com/office/drawing/2014/main" id="{00000000-0008-0000-0100-0000035B3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287431</xdr:colOff>
      <xdr:row>52</xdr:row>
      <xdr:rowOff>72679</xdr:rowOff>
    </xdr:from>
    <xdr:to>
      <xdr:col>17</xdr:col>
      <xdr:colOff>31864</xdr:colOff>
      <xdr:row>59</xdr:row>
      <xdr:rowOff>106695</xdr:rowOff>
    </xdr:to>
    <xdr:pic>
      <xdr:nvPicPr>
        <xdr:cNvPr id="20011780" name="Picture 20">
          <a:extLst>
            <a:ext uri="{FF2B5EF4-FFF2-40B4-BE49-F238E27FC236}">
              <a16:creationId xmlns:a16="http://schemas.microsoft.com/office/drawing/2014/main" id="{00000000-0008-0000-0100-0000045B3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425578" y="11457855"/>
          <a:ext cx="3016551" cy="1524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50347</xdr:colOff>
      <xdr:row>27</xdr:row>
      <xdr:rowOff>168727</xdr:rowOff>
    </xdr:from>
    <xdr:to>
      <xdr:col>14</xdr:col>
      <xdr:colOff>662668</xdr:colOff>
      <xdr:row>28</xdr:row>
      <xdr:rowOff>161924</xdr:rowOff>
    </xdr:to>
    <xdr:pic>
      <xdr:nvPicPr>
        <xdr:cNvPr id="20011781" name="Picture 5">
          <a:extLst>
            <a:ext uri="{FF2B5EF4-FFF2-40B4-BE49-F238E27FC236}">
              <a16:creationId xmlns:a16="http://schemas.microsoft.com/office/drawing/2014/main" id="{00000000-0008-0000-0100-000005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94097" y="6150427"/>
          <a:ext cx="1831521" cy="2027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78922</xdr:colOff>
      <xdr:row>29</xdr:row>
      <xdr:rowOff>178253</xdr:rowOff>
    </xdr:from>
    <xdr:to>
      <xdr:col>15</xdr:col>
      <xdr:colOff>371475</xdr:colOff>
      <xdr:row>30</xdr:row>
      <xdr:rowOff>155121</xdr:rowOff>
    </xdr:to>
    <xdr:pic>
      <xdr:nvPicPr>
        <xdr:cNvPr id="20011782" name="Picture 6">
          <a:extLst>
            <a:ext uri="{FF2B5EF4-FFF2-40B4-BE49-F238E27FC236}">
              <a16:creationId xmlns:a16="http://schemas.microsoft.com/office/drawing/2014/main" id="{00000000-0008-0000-0100-000006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09065" y="6437539"/>
          <a:ext cx="2360839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59872</xdr:colOff>
      <xdr:row>31</xdr:row>
      <xdr:rowOff>155120</xdr:rowOff>
    </xdr:from>
    <xdr:to>
      <xdr:col>17</xdr:col>
      <xdr:colOff>431347</xdr:colOff>
      <xdr:row>33</xdr:row>
      <xdr:rowOff>78441</xdr:rowOff>
    </xdr:to>
    <xdr:pic>
      <xdr:nvPicPr>
        <xdr:cNvPr id="20011783" name="Picture 7">
          <a:extLst>
            <a:ext uri="{FF2B5EF4-FFF2-40B4-BE49-F238E27FC236}">
              <a16:creationId xmlns:a16="http://schemas.microsoft.com/office/drawing/2014/main" id="{00000000-0008-0000-0100-000007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98019" y="7069149"/>
          <a:ext cx="3643593" cy="349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179374</xdr:colOff>
      <xdr:row>35</xdr:row>
      <xdr:rowOff>190500</xdr:rowOff>
    </xdr:from>
    <xdr:to>
      <xdr:col>13</xdr:col>
      <xdr:colOff>14728</xdr:colOff>
      <xdr:row>36</xdr:row>
      <xdr:rowOff>189539</xdr:rowOff>
    </xdr:to>
    <xdr:pic>
      <xdr:nvPicPr>
        <xdr:cNvPr id="20011784" name="Picture 8">
          <a:extLst>
            <a:ext uri="{FF2B5EF4-FFF2-40B4-BE49-F238E27FC236}">
              <a16:creationId xmlns:a16="http://schemas.microsoft.com/office/drawing/2014/main" id="{00000000-0008-0000-0100-000008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317521" y="7956176"/>
          <a:ext cx="440472" cy="21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127907</xdr:colOff>
      <xdr:row>37</xdr:row>
      <xdr:rowOff>44825</xdr:rowOff>
    </xdr:from>
    <xdr:to>
      <xdr:col>13</xdr:col>
      <xdr:colOff>559254</xdr:colOff>
      <xdr:row>39</xdr:row>
      <xdr:rowOff>42183</xdr:rowOff>
    </xdr:to>
    <xdr:pic>
      <xdr:nvPicPr>
        <xdr:cNvPr id="20011785" name="Picture 10">
          <a:extLst>
            <a:ext uri="{FF2B5EF4-FFF2-40B4-BE49-F238E27FC236}">
              <a16:creationId xmlns:a16="http://schemas.microsoft.com/office/drawing/2014/main" id="{00000000-0008-0000-0100-000009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66054" y="8236325"/>
          <a:ext cx="1036465" cy="4231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161525</xdr:colOff>
      <xdr:row>39</xdr:row>
      <xdr:rowOff>198342</xdr:rowOff>
    </xdr:from>
    <xdr:to>
      <xdr:col>14</xdr:col>
      <xdr:colOff>783372</xdr:colOff>
      <xdr:row>41</xdr:row>
      <xdr:rowOff>163286</xdr:rowOff>
    </xdr:to>
    <xdr:pic>
      <xdr:nvPicPr>
        <xdr:cNvPr id="20011786" name="Picture 11">
          <a:extLst>
            <a:ext uri="{FF2B5EF4-FFF2-40B4-BE49-F238E27FC236}">
              <a16:creationId xmlns:a16="http://schemas.microsoft.com/office/drawing/2014/main" id="{00000000-0008-0000-0100-00000A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91668" y="8498699"/>
          <a:ext cx="1846490" cy="37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220437</xdr:colOff>
      <xdr:row>45</xdr:row>
      <xdr:rowOff>158964</xdr:rowOff>
    </xdr:from>
    <xdr:to>
      <xdr:col>15</xdr:col>
      <xdr:colOff>464070</xdr:colOff>
      <xdr:row>46</xdr:row>
      <xdr:rowOff>190500</xdr:rowOff>
    </xdr:to>
    <xdr:pic>
      <xdr:nvPicPr>
        <xdr:cNvPr id="20011787" name="Picture 12">
          <a:extLst>
            <a:ext uri="{FF2B5EF4-FFF2-40B4-BE49-F238E27FC236}">
              <a16:creationId xmlns:a16="http://schemas.microsoft.com/office/drawing/2014/main" id="{00000000-0008-0000-0100-00000B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contrast="40000"/>
        </a:blip>
        <a:stretch>
          <a:fillRect/>
        </a:stretch>
      </xdr:blipFill>
      <xdr:spPr bwMode="auto">
        <a:xfrm>
          <a:off x="8802462" y="9912564"/>
          <a:ext cx="2310558" cy="24108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13</xdr:col>
      <xdr:colOff>399598</xdr:colOff>
      <xdr:row>47</xdr:row>
      <xdr:rowOff>124305</xdr:rowOff>
    </xdr:from>
    <xdr:to>
      <xdr:col>15</xdr:col>
      <xdr:colOff>46475</xdr:colOff>
      <xdr:row>48</xdr:row>
      <xdr:rowOff>120918</xdr:rowOff>
    </xdr:to>
    <xdr:pic>
      <xdr:nvPicPr>
        <xdr:cNvPr id="20011788" name="Picture 13">
          <a:extLst>
            <a:ext uri="{FF2B5EF4-FFF2-40B4-BE49-F238E27FC236}">
              <a16:creationId xmlns:a16="http://schemas.microsoft.com/office/drawing/2014/main" id="{00000000-0008-0000-0100-00000C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contrast="40000"/>
        </a:blip>
        <a:stretch>
          <a:fillRect/>
        </a:stretch>
      </xdr:blipFill>
      <xdr:spPr bwMode="auto">
        <a:xfrm>
          <a:off x="9591223" y="10157305"/>
          <a:ext cx="1091502" cy="2029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14</xdr:col>
      <xdr:colOff>93649</xdr:colOff>
      <xdr:row>35</xdr:row>
      <xdr:rowOff>201707</xdr:rowOff>
    </xdr:from>
    <xdr:to>
      <xdr:col>14</xdr:col>
      <xdr:colOff>569899</xdr:colOff>
      <xdr:row>36</xdr:row>
      <xdr:rowOff>199065</xdr:rowOff>
    </xdr:to>
    <xdr:pic>
      <xdr:nvPicPr>
        <xdr:cNvPr id="20011789" name="Picture 14">
          <a:extLst>
            <a:ext uri="{FF2B5EF4-FFF2-40B4-BE49-F238E27FC236}">
              <a16:creationId xmlns:a16="http://schemas.microsoft.com/office/drawing/2014/main" id="{00000000-0008-0000-0100-00000D5B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442031" y="7967383"/>
          <a:ext cx="476250" cy="210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9524</xdr:colOff>
      <xdr:row>16</xdr:row>
      <xdr:rowOff>34635</xdr:rowOff>
    </xdr:from>
    <xdr:to>
      <xdr:col>17</xdr:col>
      <xdr:colOff>387927</xdr:colOff>
      <xdr:row>24</xdr:row>
      <xdr:rowOff>192602</xdr:rowOff>
    </xdr:to>
    <xdr:pic>
      <xdr:nvPicPr>
        <xdr:cNvPr id="20011790" name="Picture 1">
          <a:extLst>
            <a:ext uri="{FF2B5EF4-FFF2-40B4-BE49-F238E27FC236}">
              <a16:creationId xmlns:a16="http://schemas.microsoft.com/office/drawing/2014/main" id="{00000000-0008-0000-0100-00000E5B3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127297" y="5039590"/>
          <a:ext cx="3651539" cy="17846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39</xdr:row>
      <xdr:rowOff>105638</xdr:rowOff>
    </xdr:from>
    <xdr:to>
      <xdr:col>7</xdr:col>
      <xdr:colOff>247651</xdr:colOff>
      <xdr:row>54</xdr:row>
      <xdr:rowOff>51953</xdr:rowOff>
    </xdr:to>
    <xdr:graphicFrame macro="">
      <xdr:nvGraphicFramePr>
        <xdr:cNvPr id="18211457" name="Chart 1">
          <a:extLst>
            <a:ext uri="{FF2B5EF4-FFF2-40B4-BE49-F238E27FC236}">
              <a16:creationId xmlns:a16="http://schemas.microsoft.com/office/drawing/2014/main" id="{00000000-0008-0000-0200-000081E21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73</xdr:row>
      <xdr:rowOff>53685</xdr:rowOff>
    </xdr:from>
    <xdr:to>
      <xdr:col>7</xdr:col>
      <xdr:colOff>294409</xdr:colOff>
      <xdr:row>87</xdr:row>
      <xdr:rowOff>173181</xdr:rowOff>
    </xdr:to>
    <xdr:graphicFrame macro="">
      <xdr:nvGraphicFramePr>
        <xdr:cNvPr id="18211458" name="Chart 2">
          <a:extLst>
            <a:ext uri="{FF2B5EF4-FFF2-40B4-BE49-F238E27FC236}">
              <a16:creationId xmlns:a16="http://schemas.microsoft.com/office/drawing/2014/main" id="{00000000-0008-0000-0200-000082E21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56</xdr:row>
      <xdr:rowOff>90052</xdr:rowOff>
    </xdr:from>
    <xdr:to>
      <xdr:col>7</xdr:col>
      <xdr:colOff>311727</xdr:colOff>
      <xdr:row>71</xdr:row>
      <xdr:rowOff>17316</xdr:rowOff>
    </xdr:to>
    <xdr:graphicFrame macro="">
      <xdr:nvGraphicFramePr>
        <xdr:cNvPr id="18211459" name="Chart 3">
          <a:extLst>
            <a:ext uri="{FF2B5EF4-FFF2-40B4-BE49-F238E27FC236}">
              <a16:creationId xmlns:a16="http://schemas.microsoft.com/office/drawing/2014/main" id="{00000000-0008-0000-0200-000083E21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13607</xdr:colOff>
      <xdr:row>34</xdr:row>
      <xdr:rowOff>73478</xdr:rowOff>
    </xdr:from>
    <xdr:to>
      <xdr:col>17</xdr:col>
      <xdr:colOff>2474</xdr:colOff>
      <xdr:row>40</xdr:row>
      <xdr:rowOff>190994</xdr:rowOff>
    </xdr:to>
    <xdr:pic>
      <xdr:nvPicPr>
        <xdr:cNvPr id="18211460" name="Picture 17">
          <a:extLst>
            <a:ext uri="{FF2B5EF4-FFF2-40B4-BE49-F238E27FC236}">
              <a16:creationId xmlns:a16="http://schemas.microsoft.com/office/drawing/2014/main" id="{00000000-0008-0000-0200-000084E21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307036" y="7775121"/>
          <a:ext cx="3044289" cy="1342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32038</xdr:colOff>
      <xdr:row>15</xdr:row>
      <xdr:rowOff>245918</xdr:rowOff>
    </xdr:from>
    <xdr:to>
      <xdr:col>18</xdr:col>
      <xdr:colOff>64077</xdr:colOff>
      <xdr:row>24</xdr:row>
      <xdr:rowOff>131618</xdr:rowOff>
    </xdr:to>
    <xdr:pic>
      <xdr:nvPicPr>
        <xdr:cNvPr id="18211461" name="Picture 1">
          <a:extLst>
            <a:ext uri="{FF2B5EF4-FFF2-40B4-BE49-F238E27FC236}">
              <a16:creationId xmlns:a16="http://schemas.microsoft.com/office/drawing/2014/main" id="{00000000-0008-0000-0200-000085E21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322993" y="4939145"/>
          <a:ext cx="3668857" cy="1794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54</xdr:row>
      <xdr:rowOff>160626</xdr:rowOff>
    </xdr:from>
    <xdr:to>
      <xdr:col>7</xdr:col>
      <xdr:colOff>681904</xdr:colOff>
      <xdr:row>68</xdr:row>
      <xdr:rowOff>114734</xdr:rowOff>
    </xdr:to>
    <xdr:graphicFrame macro="">
      <xdr:nvGraphicFramePr>
        <xdr:cNvPr id="21176448" name="Chart 1">
          <a:extLst>
            <a:ext uri="{FF2B5EF4-FFF2-40B4-BE49-F238E27FC236}">
              <a16:creationId xmlns:a16="http://schemas.microsoft.com/office/drawing/2014/main" id="{00000000-0008-0000-0300-000080204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23813</xdr:colOff>
      <xdr:row>86</xdr:row>
      <xdr:rowOff>133783</xdr:rowOff>
    </xdr:from>
    <xdr:to>
      <xdr:col>7</xdr:col>
      <xdr:colOff>595313</xdr:colOff>
      <xdr:row>100</xdr:row>
      <xdr:rowOff>62778</xdr:rowOff>
    </xdr:to>
    <xdr:graphicFrame macro="">
      <xdr:nvGraphicFramePr>
        <xdr:cNvPr id="21176449" name="Chart 2">
          <a:extLst>
            <a:ext uri="{FF2B5EF4-FFF2-40B4-BE49-F238E27FC236}">
              <a16:creationId xmlns:a16="http://schemas.microsoft.com/office/drawing/2014/main" id="{00000000-0008-0000-0300-000081204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23813</xdr:colOff>
      <xdr:row>70</xdr:row>
      <xdr:rowOff>124257</xdr:rowOff>
    </xdr:from>
    <xdr:to>
      <xdr:col>7</xdr:col>
      <xdr:colOff>647267</xdr:colOff>
      <xdr:row>84</xdr:row>
      <xdr:rowOff>114733</xdr:rowOff>
    </xdr:to>
    <xdr:graphicFrame macro="">
      <xdr:nvGraphicFramePr>
        <xdr:cNvPr id="21176450" name="Chart 3">
          <a:extLst>
            <a:ext uri="{FF2B5EF4-FFF2-40B4-BE49-F238E27FC236}">
              <a16:creationId xmlns:a16="http://schemas.microsoft.com/office/drawing/2014/main" id="{00000000-0008-0000-0300-000082204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416956</xdr:colOff>
      <xdr:row>61</xdr:row>
      <xdr:rowOff>185427</xdr:rowOff>
    </xdr:from>
    <xdr:to>
      <xdr:col>17</xdr:col>
      <xdr:colOff>388381</xdr:colOff>
      <xdr:row>67</xdr:row>
      <xdr:rowOff>179318</xdr:rowOff>
    </xdr:to>
    <xdr:pic>
      <xdr:nvPicPr>
        <xdr:cNvPr id="21176451" name="Picture 2">
          <a:extLst>
            <a:ext uri="{FF2B5EF4-FFF2-40B4-BE49-F238E27FC236}">
              <a16:creationId xmlns:a16="http://schemas.microsoft.com/office/drawing/2014/main" id="{00000000-0008-0000-0300-000083204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08272" y="15676085"/>
          <a:ext cx="2979320" cy="1497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23813</xdr:colOff>
      <xdr:row>38</xdr:row>
      <xdr:rowOff>231630</xdr:rowOff>
    </xdr:from>
    <xdr:to>
      <xdr:col>7</xdr:col>
      <xdr:colOff>716540</xdr:colOff>
      <xdr:row>52</xdr:row>
      <xdr:rowOff>93085</xdr:rowOff>
    </xdr:to>
    <xdr:graphicFrame macro="">
      <xdr:nvGraphicFramePr>
        <xdr:cNvPr id="21176452" name="Chart 1">
          <a:extLst>
            <a:ext uri="{FF2B5EF4-FFF2-40B4-BE49-F238E27FC236}">
              <a16:creationId xmlns:a16="http://schemas.microsoft.com/office/drawing/2014/main" id="{00000000-0008-0000-0300-000084204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587304</xdr:colOff>
      <xdr:row>26</xdr:row>
      <xdr:rowOff>30447</xdr:rowOff>
    </xdr:from>
    <xdr:to>
      <xdr:col>19</xdr:col>
      <xdr:colOff>266793</xdr:colOff>
      <xdr:row>27</xdr:row>
      <xdr:rowOff>204107</xdr:rowOff>
    </xdr:to>
    <xdr:pic>
      <xdr:nvPicPr>
        <xdr:cNvPr id="21176453" name="Picture 13">
          <a:extLst>
            <a:ext uri="{FF2B5EF4-FFF2-40B4-BE49-F238E27FC236}">
              <a16:creationId xmlns:a16="http://schemas.microsoft.com/office/drawing/2014/main" id="{00000000-0008-0000-0300-000085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717447" y="6616304"/>
          <a:ext cx="3965739" cy="4185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599311</xdr:colOff>
      <xdr:row>28</xdr:row>
      <xdr:rowOff>73703</xdr:rowOff>
    </xdr:from>
    <xdr:to>
      <xdr:col>20</xdr:col>
      <xdr:colOff>196540</xdr:colOff>
      <xdr:row>30</xdr:row>
      <xdr:rowOff>0</xdr:rowOff>
    </xdr:to>
    <xdr:pic>
      <xdr:nvPicPr>
        <xdr:cNvPr id="21176454" name="Picture 14">
          <a:extLst>
            <a:ext uri="{FF2B5EF4-FFF2-40B4-BE49-F238E27FC236}">
              <a16:creationId xmlns:a16="http://schemas.microsoft.com/office/drawing/2014/main" id="{00000000-0008-0000-0300-000086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729454" y="7149417"/>
          <a:ext cx="4495800" cy="4161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565614</xdr:colOff>
      <xdr:row>30</xdr:row>
      <xdr:rowOff>87035</xdr:rowOff>
    </xdr:from>
    <xdr:to>
      <xdr:col>19</xdr:col>
      <xdr:colOff>575139</xdr:colOff>
      <xdr:row>32</xdr:row>
      <xdr:rowOff>13607</xdr:rowOff>
    </xdr:to>
    <xdr:pic>
      <xdr:nvPicPr>
        <xdr:cNvPr id="21176455" name="Picture 15">
          <a:extLst>
            <a:ext uri="{FF2B5EF4-FFF2-40B4-BE49-F238E27FC236}">
              <a16:creationId xmlns:a16="http://schemas.microsoft.com/office/drawing/2014/main" id="{00000000-0008-0000-0300-000087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695757" y="7652606"/>
          <a:ext cx="4295775" cy="416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363429</xdr:colOff>
      <xdr:row>32</xdr:row>
      <xdr:rowOff>240716</xdr:rowOff>
    </xdr:from>
    <xdr:to>
      <xdr:col>17</xdr:col>
      <xdr:colOff>344378</xdr:colOff>
      <xdr:row>34</xdr:row>
      <xdr:rowOff>176893</xdr:rowOff>
    </xdr:to>
    <xdr:pic>
      <xdr:nvPicPr>
        <xdr:cNvPr id="21176456" name="Picture 16">
          <a:extLst>
            <a:ext uri="{FF2B5EF4-FFF2-40B4-BE49-F238E27FC236}">
              <a16:creationId xmlns:a16="http://schemas.microsoft.com/office/drawing/2014/main" id="{00000000-0008-0000-0300-000088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718215" y="8296145"/>
          <a:ext cx="1817913" cy="4260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423182</xdr:colOff>
      <xdr:row>37</xdr:row>
      <xdr:rowOff>54428</xdr:rowOff>
    </xdr:from>
    <xdr:to>
      <xdr:col>16</xdr:col>
      <xdr:colOff>289832</xdr:colOff>
      <xdr:row>38</xdr:row>
      <xdr:rowOff>16328</xdr:rowOff>
    </xdr:to>
    <xdr:pic>
      <xdr:nvPicPr>
        <xdr:cNvPr id="21176457" name="Picture 14">
          <a:extLst>
            <a:ext uri="{FF2B5EF4-FFF2-40B4-BE49-F238E27FC236}">
              <a16:creationId xmlns:a16="http://schemas.microsoft.com/office/drawing/2014/main" id="{00000000-0008-0000-0300-000089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390289" y="9334499"/>
          <a:ext cx="478972" cy="206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568778</xdr:colOff>
      <xdr:row>40</xdr:row>
      <xdr:rowOff>206827</xdr:rowOff>
    </xdr:from>
    <xdr:to>
      <xdr:col>19</xdr:col>
      <xdr:colOff>118382</xdr:colOff>
      <xdr:row>42</xdr:row>
      <xdr:rowOff>68035</xdr:rowOff>
    </xdr:to>
    <xdr:pic>
      <xdr:nvPicPr>
        <xdr:cNvPr id="21176458" name="Picture 19">
          <a:extLst>
            <a:ext uri="{FF2B5EF4-FFF2-40B4-BE49-F238E27FC236}">
              <a16:creationId xmlns:a16="http://schemas.microsoft.com/office/drawing/2014/main" id="{00000000-0008-0000-0300-00008A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698921" y="10221684"/>
          <a:ext cx="3835854" cy="3510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547006</xdr:colOff>
      <xdr:row>38</xdr:row>
      <xdr:rowOff>164646</xdr:rowOff>
    </xdr:from>
    <xdr:to>
      <xdr:col>16</xdr:col>
      <xdr:colOff>604156</xdr:colOff>
      <xdr:row>40</xdr:row>
      <xdr:rowOff>40821</xdr:rowOff>
    </xdr:to>
    <xdr:pic>
      <xdr:nvPicPr>
        <xdr:cNvPr id="21176459" name="Picture 20">
          <a:extLst>
            <a:ext uri="{FF2B5EF4-FFF2-40B4-BE49-F238E27FC236}">
              <a16:creationId xmlns:a16="http://schemas.microsoft.com/office/drawing/2014/main" id="{00000000-0008-0000-0300-00008B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677149" y="9689646"/>
          <a:ext cx="2506436" cy="366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50343</xdr:colOff>
      <xdr:row>37</xdr:row>
      <xdr:rowOff>43542</xdr:rowOff>
    </xdr:from>
    <xdr:to>
      <xdr:col>14</xdr:col>
      <xdr:colOff>500740</xdr:colOff>
      <xdr:row>37</xdr:row>
      <xdr:rowOff>244928</xdr:rowOff>
    </xdr:to>
    <xdr:pic>
      <xdr:nvPicPr>
        <xdr:cNvPr id="21176460" name="Picture 21">
          <a:extLst>
            <a:ext uri="{FF2B5EF4-FFF2-40B4-BE49-F238E27FC236}">
              <a16:creationId xmlns:a16="http://schemas.microsoft.com/office/drawing/2014/main" id="{00000000-0008-0000-0300-00008C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405129" y="9323613"/>
          <a:ext cx="450397" cy="2013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49368</xdr:colOff>
      <xdr:row>45</xdr:row>
      <xdr:rowOff>129481</xdr:rowOff>
    </xdr:from>
    <xdr:to>
      <xdr:col>16</xdr:col>
      <xdr:colOff>534854</xdr:colOff>
      <xdr:row>46</xdr:row>
      <xdr:rowOff>91355</xdr:rowOff>
    </xdr:to>
    <xdr:pic>
      <xdr:nvPicPr>
        <xdr:cNvPr id="21176461" name="Picture 12">
          <a:extLst>
            <a:ext uri="{FF2B5EF4-FFF2-40B4-BE49-F238E27FC236}">
              <a16:creationId xmlns:a16="http://schemas.microsoft.com/office/drawing/2014/main" id="{00000000-0008-0000-0300-00008D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 bwMode="auto">
        <a:xfrm>
          <a:off x="10364943" y="11483281"/>
          <a:ext cx="2314286" cy="20952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14</xdr:col>
      <xdr:colOff>228265</xdr:colOff>
      <xdr:row>46</xdr:row>
      <xdr:rowOff>232087</xdr:rowOff>
    </xdr:from>
    <xdr:to>
      <xdr:col>16</xdr:col>
      <xdr:colOff>107340</xdr:colOff>
      <xdr:row>47</xdr:row>
      <xdr:rowOff>193133</xdr:rowOff>
    </xdr:to>
    <xdr:pic>
      <xdr:nvPicPr>
        <xdr:cNvPr id="21176462" name="Picture 13">
          <a:extLst>
            <a:ext uri="{FF2B5EF4-FFF2-40B4-BE49-F238E27FC236}">
              <a16:creationId xmlns:a16="http://schemas.microsoft.com/office/drawing/2014/main" id="{00000000-0008-0000-0300-00008E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 bwMode="auto">
        <a:xfrm>
          <a:off x="11070890" y="12106587"/>
          <a:ext cx="1085575" cy="21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94272</xdr:colOff>
      <xdr:row>57</xdr:row>
      <xdr:rowOff>183100</xdr:rowOff>
    </xdr:from>
    <xdr:to>
      <xdr:col>16</xdr:col>
      <xdr:colOff>189521</xdr:colOff>
      <xdr:row>59</xdr:row>
      <xdr:rowOff>90571</xdr:rowOff>
    </xdr:to>
    <xdr:pic>
      <xdr:nvPicPr>
        <xdr:cNvPr id="21176463" name="Picture 25">
          <a:extLst>
            <a:ext uri="{FF2B5EF4-FFF2-40B4-BE49-F238E27FC236}">
              <a16:creationId xmlns:a16="http://schemas.microsoft.com/office/drawing/2014/main" id="{00000000-0008-0000-0300-00008F204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087167" y="14671126"/>
          <a:ext cx="1899986" cy="4087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19915</xdr:colOff>
      <xdr:row>15</xdr:row>
      <xdr:rowOff>223405</xdr:rowOff>
    </xdr:from>
    <xdr:to>
      <xdr:col>18</xdr:col>
      <xdr:colOff>53684</xdr:colOff>
      <xdr:row>23</xdr:row>
      <xdr:rowOff>19459</xdr:rowOff>
    </xdr:to>
    <xdr:pic>
      <xdr:nvPicPr>
        <xdr:cNvPr id="21176464" name="Picture 1">
          <a:extLst>
            <a:ext uri="{FF2B5EF4-FFF2-40B4-BE49-F238E27FC236}">
              <a16:creationId xmlns:a16="http://schemas.microsoft.com/office/drawing/2014/main" id="{00000000-0008-0000-0300-000090204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7137688" y="4916632"/>
          <a:ext cx="3670589" cy="1756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17317</xdr:colOff>
      <xdr:row>60</xdr:row>
      <xdr:rowOff>168852</xdr:rowOff>
    </xdr:from>
    <xdr:to>
      <xdr:col>7</xdr:col>
      <xdr:colOff>225136</xdr:colOff>
      <xdr:row>72</xdr:row>
      <xdr:rowOff>121227</xdr:rowOff>
    </xdr:to>
    <xdr:graphicFrame macro="">
      <xdr:nvGraphicFramePr>
        <xdr:cNvPr id="21373952" name="Chart 1">
          <a:extLst>
            <a:ext uri="{FF2B5EF4-FFF2-40B4-BE49-F238E27FC236}">
              <a16:creationId xmlns:a16="http://schemas.microsoft.com/office/drawing/2014/main" id="{00000000-0008-0000-0400-000000244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17317</xdr:colOff>
      <xdr:row>88</xdr:row>
      <xdr:rowOff>219076</xdr:rowOff>
    </xdr:from>
    <xdr:to>
      <xdr:col>7</xdr:col>
      <xdr:colOff>150667</xdr:colOff>
      <xdr:row>102</xdr:row>
      <xdr:rowOff>24246</xdr:rowOff>
    </xdr:to>
    <xdr:graphicFrame macro="">
      <xdr:nvGraphicFramePr>
        <xdr:cNvPr id="21373953" name="Chart 2">
          <a:extLst>
            <a:ext uri="{FF2B5EF4-FFF2-40B4-BE49-F238E27FC236}">
              <a16:creationId xmlns:a16="http://schemas.microsoft.com/office/drawing/2014/main" id="{00000000-0008-0000-0400-000001244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17317</xdr:colOff>
      <xdr:row>74</xdr:row>
      <xdr:rowOff>109104</xdr:rowOff>
    </xdr:from>
    <xdr:to>
      <xdr:col>7</xdr:col>
      <xdr:colOff>190500</xdr:colOff>
      <xdr:row>87</xdr:row>
      <xdr:rowOff>17318</xdr:rowOff>
    </xdr:to>
    <xdr:graphicFrame macro="">
      <xdr:nvGraphicFramePr>
        <xdr:cNvPr id="21373954" name="Chart 3">
          <a:extLst>
            <a:ext uri="{FF2B5EF4-FFF2-40B4-BE49-F238E27FC236}">
              <a16:creationId xmlns:a16="http://schemas.microsoft.com/office/drawing/2014/main" id="{00000000-0008-0000-0400-000002244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48985</xdr:colOff>
      <xdr:row>37</xdr:row>
      <xdr:rowOff>10886</xdr:rowOff>
    </xdr:from>
    <xdr:to>
      <xdr:col>17</xdr:col>
      <xdr:colOff>20410</xdr:colOff>
      <xdr:row>42</xdr:row>
      <xdr:rowOff>209550</xdr:rowOff>
    </xdr:to>
    <xdr:pic>
      <xdr:nvPicPr>
        <xdr:cNvPr id="21373955" name="Picture 2">
          <a:extLst>
            <a:ext uri="{FF2B5EF4-FFF2-40B4-BE49-F238E27FC236}">
              <a16:creationId xmlns:a16="http://schemas.microsoft.com/office/drawing/2014/main" id="{00000000-0008-0000-0400-000003244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92735" y="9290957"/>
          <a:ext cx="3033032" cy="1423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17317</xdr:colOff>
      <xdr:row>46</xdr:row>
      <xdr:rowOff>217343</xdr:rowOff>
    </xdr:from>
    <xdr:to>
      <xdr:col>7</xdr:col>
      <xdr:colOff>226867</xdr:colOff>
      <xdr:row>58</xdr:row>
      <xdr:rowOff>155864</xdr:rowOff>
    </xdr:to>
    <xdr:graphicFrame macro="">
      <xdr:nvGraphicFramePr>
        <xdr:cNvPr id="21373956" name="Chart 12">
          <a:extLst>
            <a:ext uri="{FF2B5EF4-FFF2-40B4-BE49-F238E27FC236}">
              <a16:creationId xmlns:a16="http://schemas.microsoft.com/office/drawing/2014/main" id="{00000000-0008-0000-0400-000004244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244928</xdr:colOff>
      <xdr:row>30</xdr:row>
      <xdr:rowOff>81643</xdr:rowOff>
    </xdr:from>
    <xdr:to>
      <xdr:col>15</xdr:col>
      <xdr:colOff>340178</xdr:colOff>
      <xdr:row>32</xdr:row>
      <xdr:rowOff>57150</xdr:rowOff>
    </xdr:to>
    <xdr:pic>
      <xdr:nvPicPr>
        <xdr:cNvPr id="21373957" name="Picture 14">
          <a:extLst>
            <a:ext uri="{FF2B5EF4-FFF2-40B4-BE49-F238E27FC236}">
              <a16:creationId xmlns:a16="http://schemas.microsoft.com/office/drawing/2014/main" id="{00000000-0008-0000-0400-000005244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388678" y="7647214"/>
          <a:ext cx="1932214" cy="465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231321</xdr:colOff>
      <xdr:row>33</xdr:row>
      <xdr:rowOff>13607</xdr:rowOff>
    </xdr:from>
    <xdr:to>
      <xdr:col>16</xdr:col>
      <xdr:colOff>393246</xdr:colOff>
      <xdr:row>34</xdr:row>
      <xdr:rowOff>176892</xdr:rowOff>
    </xdr:to>
    <xdr:pic>
      <xdr:nvPicPr>
        <xdr:cNvPr id="21373958" name="Picture 15">
          <a:extLst>
            <a:ext uri="{FF2B5EF4-FFF2-40B4-BE49-F238E27FC236}">
              <a16:creationId xmlns:a16="http://schemas.microsoft.com/office/drawing/2014/main" id="{00000000-0008-0000-0400-000006244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375071" y="8313964"/>
          <a:ext cx="2611211" cy="408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54428</xdr:colOff>
      <xdr:row>16</xdr:row>
      <xdr:rowOff>28575</xdr:rowOff>
    </xdr:from>
    <xdr:to>
      <xdr:col>18</xdr:col>
      <xdr:colOff>53067</xdr:colOff>
      <xdr:row>23</xdr:row>
      <xdr:rowOff>106136</xdr:rowOff>
    </xdr:to>
    <xdr:pic>
      <xdr:nvPicPr>
        <xdr:cNvPr id="21373959" name="Picture 1">
          <a:extLst>
            <a:ext uri="{FF2B5EF4-FFF2-40B4-BE49-F238E27FC236}">
              <a16:creationId xmlns:a16="http://schemas.microsoft.com/office/drawing/2014/main" id="{00000000-0008-0000-0400-000007244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7198178" y="4165146"/>
          <a:ext cx="3672568" cy="17920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35</xdr:row>
      <xdr:rowOff>11258</xdr:rowOff>
    </xdr:from>
    <xdr:to>
      <xdr:col>7</xdr:col>
      <xdr:colOff>675409</xdr:colOff>
      <xdr:row>48</xdr:row>
      <xdr:rowOff>0</xdr:rowOff>
    </xdr:to>
    <xdr:graphicFrame macro="">
      <xdr:nvGraphicFramePr>
        <xdr:cNvPr id="20027137" name="Chart 1">
          <a:extLst>
            <a:ext uri="{FF2B5EF4-FFF2-40B4-BE49-F238E27FC236}">
              <a16:creationId xmlns:a16="http://schemas.microsoft.com/office/drawing/2014/main" id="{00000000-0008-0000-0500-000001973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65</xdr:row>
      <xdr:rowOff>113432</xdr:rowOff>
    </xdr:from>
    <xdr:to>
      <xdr:col>7</xdr:col>
      <xdr:colOff>658091</xdr:colOff>
      <xdr:row>78</xdr:row>
      <xdr:rowOff>121226</xdr:rowOff>
    </xdr:to>
    <xdr:graphicFrame macro="">
      <xdr:nvGraphicFramePr>
        <xdr:cNvPr id="20027138" name="Chart 2">
          <a:extLst>
            <a:ext uri="{FF2B5EF4-FFF2-40B4-BE49-F238E27FC236}">
              <a16:creationId xmlns:a16="http://schemas.microsoft.com/office/drawing/2014/main" id="{00000000-0008-0000-0500-000002973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50</xdr:row>
      <xdr:rowOff>35499</xdr:rowOff>
    </xdr:from>
    <xdr:to>
      <xdr:col>7</xdr:col>
      <xdr:colOff>663287</xdr:colOff>
      <xdr:row>63</xdr:row>
      <xdr:rowOff>-1</xdr:rowOff>
    </xdr:to>
    <xdr:graphicFrame macro="">
      <xdr:nvGraphicFramePr>
        <xdr:cNvPr id="20027139" name="Chart 3">
          <a:extLst>
            <a:ext uri="{FF2B5EF4-FFF2-40B4-BE49-F238E27FC236}">
              <a16:creationId xmlns:a16="http://schemas.microsoft.com/office/drawing/2014/main" id="{00000000-0008-0000-0500-000003973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11</xdr:col>
      <xdr:colOff>570140</xdr:colOff>
      <xdr:row>47</xdr:row>
      <xdr:rowOff>142876</xdr:rowOff>
    </xdr:from>
    <xdr:to>
      <xdr:col>16</xdr:col>
      <xdr:colOff>277522</xdr:colOff>
      <xdr:row>53</xdr:row>
      <xdr:rowOff>37064</xdr:rowOff>
    </xdr:to>
    <xdr:pic>
      <xdr:nvPicPr>
        <xdr:cNvPr id="20027140" name="Picture 20">
          <a:extLst>
            <a:ext uri="{FF2B5EF4-FFF2-40B4-BE49-F238E27FC236}">
              <a16:creationId xmlns:a16="http://schemas.microsoft.com/office/drawing/2014/main" id="{00000000-0008-0000-0500-000004973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01569" y="11872233"/>
          <a:ext cx="3000310" cy="1363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19050</xdr:colOff>
      <xdr:row>34</xdr:row>
      <xdr:rowOff>47625</xdr:rowOff>
    </xdr:from>
    <xdr:to>
      <xdr:col>12</xdr:col>
      <xdr:colOff>466725</xdr:colOff>
      <xdr:row>35</xdr:row>
      <xdr:rowOff>0</xdr:rowOff>
    </xdr:to>
    <xdr:pic>
      <xdr:nvPicPr>
        <xdr:cNvPr id="20027141" name="Picture 8">
          <a:extLst>
            <a:ext uri="{FF2B5EF4-FFF2-40B4-BE49-F238E27FC236}">
              <a16:creationId xmlns:a16="http://schemas.microsoft.com/office/drawing/2014/main" id="{00000000-0008-0000-0500-000005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72325" y="86772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495300</xdr:colOff>
      <xdr:row>34</xdr:row>
      <xdr:rowOff>57150</xdr:rowOff>
    </xdr:from>
    <xdr:to>
      <xdr:col>14</xdr:col>
      <xdr:colOff>361950</xdr:colOff>
      <xdr:row>35</xdr:row>
      <xdr:rowOff>9525</xdr:rowOff>
    </xdr:to>
    <xdr:pic>
      <xdr:nvPicPr>
        <xdr:cNvPr id="20027142" name="Picture 9">
          <a:extLst>
            <a:ext uri="{FF2B5EF4-FFF2-40B4-BE49-F238E27FC236}">
              <a16:creationId xmlns:a16="http://schemas.microsoft.com/office/drawing/2014/main" id="{00000000-0008-0000-0500-000006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258175" y="8686800"/>
          <a:ext cx="476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43</xdr:row>
      <xdr:rowOff>0</xdr:rowOff>
    </xdr:from>
    <xdr:to>
      <xdr:col>15</xdr:col>
      <xdr:colOff>257175</xdr:colOff>
      <xdr:row>43</xdr:row>
      <xdr:rowOff>200026</xdr:rowOff>
    </xdr:to>
    <xdr:pic>
      <xdr:nvPicPr>
        <xdr:cNvPr id="20027143" name="Picture 12">
          <a:extLst>
            <a:ext uri="{FF2B5EF4-FFF2-40B4-BE49-F238E27FC236}">
              <a16:creationId xmlns:a16="http://schemas.microsoft.com/office/drawing/2014/main" id="{00000000-0008-0000-0500-000007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62800" y="10610850"/>
          <a:ext cx="231457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190500</xdr:colOff>
      <xdr:row>44</xdr:row>
      <xdr:rowOff>104775</xdr:rowOff>
    </xdr:from>
    <xdr:to>
      <xdr:col>14</xdr:col>
      <xdr:colOff>676275</xdr:colOff>
      <xdr:row>45</xdr:row>
      <xdr:rowOff>76200</xdr:rowOff>
    </xdr:to>
    <xdr:pic>
      <xdr:nvPicPr>
        <xdr:cNvPr id="20027144" name="Picture 13">
          <a:extLst>
            <a:ext uri="{FF2B5EF4-FFF2-40B4-BE49-F238E27FC236}">
              <a16:creationId xmlns:a16="http://schemas.microsoft.com/office/drawing/2014/main" id="{00000000-0008-0000-0500-000008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255250" y="11471275"/>
          <a:ext cx="10890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27214</xdr:colOff>
      <xdr:row>26</xdr:row>
      <xdr:rowOff>137286</xdr:rowOff>
    </xdr:from>
    <xdr:to>
      <xdr:col>13</xdr:col>
      <xdr:colOff>552450</xdr:colOff>
      <xdr:row>27</xdr:row>
      <xdr:rowOff>104776</xdr:rowOff>
    </xdr:to>
    <xdr:pic>
      <xdr:nvPicPr>
        <xdr:cNvPr id="20027145" name="Picture 14">
          <a:extLst>
            <a:ext uri="{FF2B5EF4-FFF2-40B4-BE49-F238E27FC236}">
              <a16:creationId xmlns:a16="http://schemas.microsoft.com/office/drawing/2014/main" id="{00000000-0008-0000-0500-000009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70964" y="6723143"/>
          <a:ext cx="1137557" cy="21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19050</xdr:colOff>
      <xdr:row>27</xdr:row>
      <xdr:rowOff>238124</xdr:rowOff>
    </xdr:from>
    <xdr:to>
      <xdr:col>16</xdr:col>
      <xdr:colOff>133350</xdr:colOff>
      <xdr:row>28</xdr:row>
      <xdr:rowOff>200025</xdr:rowOff>
    </xdr:to>
    <xdr:pic>
      <xdr:nvPicPr>
        <xdr:cNvPr id="20027146" name="Picture 15">
          <a:extLst>
            <a:ext uri="{FF2B5EF4-FFF2-40B4-BE49-F238E27FC236}">
              <a16:creationId xmlns:a16="http://schemas.microsoft.com/office/drawing/2014/main" id="{00000000-0008-0000-0500-00000A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72325" y="7134224"/>
          <a:ext cx="279082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19050</xdr:colOff>
      <xdr:row>29</xdr:row>
      <xdr:rowOff>57150</xdr:rowOff>
    </xdr:from>
    <xdr:to>
      <xdr:col>18</xdr:col>
      <xdr:colOff>104775</xdr:colOff>
      <xdr:row>30</xdr:row>
      <xdr:rowOff>180975</xdr:rowOff>
    </xdr:to>
    <xdr:pic>
      <xdr:nvPicPr>
        <xdr:cNvPr id="20027147" name="Picture 16">
          <a:extLst>
            <a:ext uri="{FF2B5EF4-FFF2-40B4-BE49-F238E27FC236}">
              <a16:creationId xmlns:a16="http://schemas.microsoft.com/office/drawing/2014/main" id="{00000000-0008-0000-0500-00000B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72325" y="7448550"/>
          <a:ext cx="39814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35</xdr:row>
      <xdr:rowOff>190500</xdr:rowOff>
    </xdr:from>
    <xdr:to>
      <xdr:col>13</xdr:col>
      <xdr:colOff>571500</xdr:colOff>
      <xdr:row>37</xdr:row>
      <xdr:rowOff>47625</xdr:rowOff>
    </xdr:to>
    <xdr:pic>
      <xdr:nvPicPr>
        <xdr:cNvPr id="20027148" name="Picture 18">
          <a:extLst>
            <a:ext uri="{FF2B5EF4-FFF2-40B4-BE49-F238E27FC236}">
              <a16:creationId xmlns:a16="http://schemas.microsoft.com/office/drawing/2014/main" id="{00000000-0008-0000-0500-00000C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53275" y="9067800"/>
          <a:ext cx="11811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37</xdr:row>
      <xdr:rowOff>123825</xdr:rowOff>
    </xdr:from>
    <xdr:to>
      <xdr:col>13</xdr:col>
      <xdr:colOff>590550</xdr:colOff>
      <xdr:row>39</xdr:row>
      <xdr:rowOff>28575</xdr:rowOff>
    </xdr:to>
    <xdr:pic>
      <xdr:nvPicPr>
        <xdr:cNvPr id="20027149" name="Picture 19">
          <a:extLst>
            <a:ext uri="{FF2B5EF4-FFF2-40B4-BE49-F238E27FC236}">
              <a16:creationId xmlns:a16="http://schemas.microsoft.com/office/drawing/2014/main" id="{00000000-0008-0000-0500-00000D97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534525" y="9753600"/>
          <a:ext cx="11906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21772</xdr:colOff>
      <xdr:row>15</xdr:row>
      <xdr:rowOff>156675</xdr:rowOff>
    </xdr:from>
    <xdr:to>
      <xdr:col>17</xdr:col>
      <xdr:colOff>489856</xdr:colOff>
      <xdr:row>23</xdr:row>
      <xdr:rowOff>176892</xdr:rowOff>
    </xdr:to>
    <xdr:pic>
      <xdr:nvPicPr>
        <xdr:cNvPr id="20027150" name="Picture 1">
          <a:extLst>
            <a:ext uri="{FF2B5EF4-FFF2-40B4-BE49-F238E27FC236}">
              <a16:creationId xmlns:a16="http://schemas.microsoft.com/office/drawing/2014/main" id="{00000000-0008-0000-0500-00000E973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165522" y="4048318"/>
          <a:ext cx="3761014" cy="1979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20781</xdr:rowOff>
    </xdr:from>
    <xdr:to>
      <xdr:col>7</xdr:col>
      <xdr:colOff>503959</xdr:colOff>
      <xdr:row>52</xdr:row>
      <xdr:rowOff>51954</xdr:rowOff>
    </xdr:to>
    <xdr:graphicFrame macro="">
      <xdr:nvGraphicFramePr>
        <xdr:cNvPr id="18229889" name="Chart 1">
          <a:extLst>
            <a:ext uri="{FF2B5EF4-FFF2-40B4-BE49-F238E27FC236}">
              <a16:creationId xmlns:a16="http://schemas.microsoft.com/office/drawing/2014/main" id="{00000000-0008-0000-0600-0000812A1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54</xdr:row>
      <xdr:rowOff>97846</xdr:rowOff>
    </xdr:from>
    <xdr:to>
      <xdr:col>7</xdr:col>
      <xdr:colOff>484909</xdr:colOff>
      <xdr:row>68</xdr:row>
      <xdr:rowOff>51954</xdr:rowOff>
    </xdr:to>
    <xdr:graphicFrame macro="">
      <xdr:nvGraphicFramePr>
        <xdr:cNvPr id="18229890" name="Chart 3">
          <a:extLst>
            <a:ext uri="{FF2B5EF4-FFF2-40B4-BE49-F238E27FC236}">
              <a16:creationId xmlns:a16="http://schemas.microsoft.com/office/drawing/2014/main" id="{00000000-0008-0000-0600-0000822A1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164267</xdr:colOff>
      <xdr:row>32</xdr:row>
      <xdr:rowOff>188717</xdr:rowOff>
    </xdr:from>
    <xdr:to>
      <xdr:col>18</xdr:col>
      <xdr:colOff>340008</xdr:colOff>
      <xdr:row>40</xdr:row>
      <xdr:rowOff>16300</xdr:rowOff>
    </xdr:to>
    <xdr:pic>
      <xdr:nvPicPr>
        <xdr:cNvPr id="18229891" name="Picture 17">
          <a:extLst>
            <a:ext uri="{FF2B5EF4-FFF2-40B4-BE49-F238E27FC236}">
              <a16:creationId xmlns:a16="http://schemas.microsoft.com/office/drawing/2014/main" id="{00000000-0008-0000-0600-0000832A1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022767" y="8484126"/>
          <a:ext cx="3812559" cy="1767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74926</xdr:colOff>
      <xdr:row>15</xdr:row>
      <xdr:rowOff>134216</xdr:rowOff>
    </xdr:from>
    <xdr:to>
      <xdr:col>18</xdr:col>
      <xdr:colOff>408760</xdr:colOff>
      <xdr:row>23</xdr:row>
      <xdr:rowOff>168802</xdr:rowOff>
    </xdr:to>
    <xdr:pic>
      <xdr:nvPicPr>
        <xdr:cNvPr id="18229892" name="Picture 1">
          <a:extLst>
            <a:ext uri="{FF2B5EF4-FFF2-40B4-BE49-F238E27FC236}">
              <a16:creationId xmlns:a16="http://schemas.microsoft.com/office/drawing/2014/main" id="{00000000-0008-0000-0600-0000842A1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933426" y="4307898"/>
          <a:ext cx="3970652" cy="19742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</xdr:colOff>
      <xdr:row>70</xdr:row>
      <xdr:rowOff>80527</xdr:rowOff>
    </xdr:from>
    <xdr:to>
      <xdr:col>7</xdr:col>
      <xdr:colOff>484910</xdr:colOff>
      <xdr:row>83</xdr:row>
      <xdr:rowOff>190499</xdr:rowOff>
    </xdr:to>
    <xdr:graphicFrame macro="">
      <xdr:nvGraphicFramePr>
        <xdr:cNvPr id="18229893" name="Chart 3">
          <a:extLst>
            <a:ext uri="{FF2B5EF4-FFF2-40B4-BE49-F238E27FC236}">
              <a16:creationId xmlns:a16="http://schemas.microsoft.com/office/drawing/2014/main" id="{00000000-0008-0000-0600-0000852A1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225136</xdr:rowOff>
    </xdr:from>
    <xdr:to>
      <xdr:col>7</xdr:col>
      <xdr:colOff>121228</xdr:colOff>
      <xdr:row>72</xdr:row>
      <xdr:rowOff>205220</xdr:rowOff>
    </xdr:to>
    <xdr:graphicFrame macro="">
      <xdr:nvGraphicFramePr>
        <xdr:cNvPr id="18234241" name="Chart 1">
          <a:extLst>
            <a:ext uri="{FF2B5EF4-FFF2-40B4-BE49-F238E27FC236}">
              <a16:creationId xmlns:a16="http://schemas.microsoft.com/office/drawing/2014/main" id="{00000000-0008-0000-0700-0000813B1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89</xdr:row>
      <xdr:rowOff>54428</xdr:rowOff>
    </xdr:from>
    <xdr:to>
      <xdr:col>7</xdr:col>
      <xdr:colOff>46759</xdr:colOff>
      <xdr:row>100</xdr:row>
      <xdr:rowOff>136072</xdr:rowOff>
    </xdr:to>
    <xdr:graphicFrame macro="">
      <xdr:nvGraphicFramePr>
        <xdr:cNvPr id="18234242" name="Chart 2">
          <a:extLst>
            <a:ext uri="{FF2B5EF4-FFF2-40B4-BE49-F238E27FC236}">
              <a16:creationId xmlns:a16="http://schemas.microsoft.com/office/drawing/2014/main" id="{00000000-0008-0000-0700-0000823B1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75</xdr:row>
      <xdr:rowOff>9897</xdr:rowOff>
    </xdr:from>
    <xdr:to>
      <xdr:col>7</xdr:col>
      <xdr:colOff>69274</xdr:colOff>
      <xdr:row>87</xdr:row>
      <xdr:rowOff>19421</xdr:rowOff>
    </xdr:to>
    <xdr:graphicFrame macro="">
      <xdr:nvGraphicFramePr>
        <xdr:cNvPr id="18234243" name="Chart 3">
          <a:extLst>
            <a:ext uri="{FF2B5EF4-FFF2-40B4-BE49-F238E27FC236}">
              <a16:creationId xmlns:a16="http://schemas.microsoft.com/office/drawing/2014/main" id="{00000000-0008-0000-0700-0000833B1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34547</xdr:colOff>
      <xdr:row>35</xdr:row>
      <xdr:rowOff>227891</xdr:rowOff>
    </xdr:from>
    <xdr:to>
      <xdr:col>17</xdr:col>
      <xdr:colOff>114220</xdr:colOff>
      <xdr:row>41</xdr:row>
      <xdr:rowOff>222662</xdr:rowOff>
    </xdr:to>
    <xdr:pic>
      <xdr:nvPicPr>
        <xdr:cNvPr id="18234244" name="Picture 2">
          <a:extLst>
            <a:ext uri="{FF2B5EF4-FFF2-40B4-BE49-F238E27FC236}">
              <a16:creationId xmlns:a16="http://schemas.microsoft.com/office/drawing/2014/main" id="{00000000-0008-0000-0700-0000843B1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9742" y="9332307"/>
          <a:ext cx="3110355" cy="1479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47</xdr:row>
      <xdr:rowOff>17318</xdr:rowOff>
    </xdr:from>
    <xdr:to>
      <xdr:col>7</xdr:col>
      <xdr:colOff>173183</xdr:colOff>
      <xdr:row>58</xdr:row>
      <xdr:rowOff>186170</xdr:rowOff>
    </xdr:to>
    <xdr:graphicFrame macro="">
      <xdr:nvGraphicFramePr>
        <xdr:cNvPr id="18234245" name="Chart 12">
          <a:extLst>
            <a:ext uri="{FF2B5EF4-FFF2-40B4-BE49-F238E27FC236}">
              <a16:creationId xmlns:a16="http://schemas.microsoft.com/office/drawing/2014/main" id="{00000000-0008-0000-0700-0000853B1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581024</xdr:colOff>
      <xdr:row>31</xdr:row>
      <xdr:rowOff>114302</xdr:rowOff>
    </xdr:from>
    <xdr:to>
      <xdr:col>16</xdr:col>
      <xdr:colOff>127947</xdr:colOff>
      <xdr:row>33</xdr:row>
      <xdr:rowOff>24741</xdr:rowOff>
    </xdr:to>
    <xdr:pic>
      <xdr:nvPicPr>
        <xdr:cNvPr id="18234246" name="Picture 14">
          <a:extLst>
            <a:ext uri="{FF2B5EF4-FFF2-40B4-BE49-F238E27FC236}">
              <a16:creationId xmlns:a16="http://schemas.microsoft.com/office/drawing/2014/main" id="{00000000-0008-0000-0700-0000863B1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706219" y="8229107"/>
          <a:ext cx="1971468" cy="405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21041</xdr:colOff>
      <xdr:row>16</xdr:row>
      <xdr:rowOff>10663</xdr:rowOff>
    </xdr:from>
    <xdr:to>
      <xdr:col>19</xdr:col>
      <xdr:colOff>9240</xdr:colOff>
      <xdr:row>23</xdr:row>
      <xdr:rowOff>76627</xdr:rowOff>
    </xdr:to>
    <xdr:pic>
      <xdr:nvPicPr>
        <xdr:cNvPr id="18234247" name="Picture 9">
          <a:extLst>
            <a:ext uri="{FF2B5EF4-FFF2-40B4-BE49-F238E27FC236}">
              <a16:creationId xmlns:a16="http://schemas.microsoft.com/office/drawing/2014/main" id="{00000000-0008-0000-0700-0000873B1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7171899" y="4104991"/>
          <a:ext cx="4267342" cy="1757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en_rogers/AppData/Local/Microsoft/Windows/Temporary%20Internet%20Files/Content.Outlook/P24POCEQ/Finished/McGraw-Hill_for_SS_Beam_V1.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Contents"/>
      <sheetName val="2. One  Conc Load"/>
      <sheetName val="3. Two Conc Loads"/>
      <sheetName val="4. Three Conc Loads"/>
      <sheetName val="5. Four Conc Loads"/>
      <sheetName val="6. Five Conc Loads"/>
      <sheetName val="7. One Dist Load"/>
      <sheetName val="8. Two Dist Loads"/>
      <sheetName val="9. One Conc Moment"/>
      <sheetName val="10. Two Conc Moments"/>
      <sheetName val="11. Combined Loads"/>
      <sheetName val="12.  End Momes  &amp; Dist Load"/>
      <sheetName val="13. End Moments  &amp; Conc Load "/>
      <sheetName val="14. General Loading"/>
    </sheetNames>
    <sheetDataSet>
      <sheetData sheetId="0" refreshError="1"/>
      <sheetData sheetId="1">
        <row r="192">
          <cell r="AC192">
            <v>1728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ccessengineeringlibrary.com/browse/civil-engineering-all-in-one-pe-exam-guide-breadth-and-depth-third-edition/c9780071821957ch102" TargetMode="External"/><Relationship Id="rId3" Type="http://schemas.openxmlformats.org/officeDocument/2006/relationships/hyperlink" Target="http://accessengineeringlibrary.com/browse/standard-handbook-for-civil-engineers/p2000a1f599706_1001" TargetMode="External"/><Relationship Id="rId7" Type="http://schemas.openxmlformats.org/officeDocument/2006/relationships/hyperlink" Target="https://www.accessengineeringlibrary.com/browse/marks-standard-handbook-for-mechanical-engineers-12th-edition/c9781259588501ch03lev1sec02" TargetMode="External"/><Relationship Id="rId12" Type="http://schemas.openxmlformats.org/officeDocument/2006/relationships/comments" Target="../comments1.xml"/><Relationship Id="rId2" Type="http://schemas.openxmlformats.org/officeDocument/2006/relationships/hyperlink" Target="http://accessengineeringlibrary.com/browse/marks-standard-handbook-for-mechanical-engineers-eleventh-edition/p2001147c9975_14001" TargetMode="External"/><Relationship Id="rId1" Type="http://schemas.openxmlformats.org/officeDocument/2006/relationships/hyperlink" Target="http://accessengineeringlibrary.com/browse/civil-engineering-all-in-one-pe-exam-guide-breadth-and-depth-second-edition/c9780071787727ch102" TargetMode="External"/><Relationship Id="rId6" Type="http://schemas.openxmlformats.org/officeDocument/2006/relationships/hyperlink" Target="http://accessengineeringlibrary.com/browse/roarks-formulas-for-stress-and-strain-eighth-edition/c97800717424740800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://accessengineeringlibrary.com/browse/roarks-formulas-for-stress-and-strain-eighth-edition/c97800717424740800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://accessengineeringlibrary.com/browse/roarks-formulas-for-stress-and-strain-eighth-edition/c97800717424740800" TargetMode="External"/><Relationship Id="rId9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://accessengineeringlibrary.com/browse/standard-handbook-for-civil-engineers/p2000a1f599706_1001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accessengineeringlibrary.com/browse/marks-standard-handbook-for-mechanical-engineers-eleventh-edition/p2001147c9975_14001" TargetMode="External"/><Relationship Id="rId1" Type="http://schemas.openxmlformats.org/officeDocument/2006/relationships/hyperlink" Target="http://accessengineeringlibrary.com/browse/civil-engineering-all-in-one-pe-exam-guide-breadth-and-depth-second-edition/c9780071787727ch102" TargetMode="External"/><Relationship Id="rId6" Type="http://schemas.openxmlformats.org/officeDocument/2006/relationships/hyperlink" Target="https://www.accessengineeringlibrary.com/browse/civil-engineering-all-in-one-pe-exam-guide-breadth-and-depth-third-edition/c9780071821957ch102" TargetMode="External"/><Relationship Id="rId5" Type="http://schemas.openxmlformats.org/officeDocument/2006/relationships/hyperlink" Target="https://www.accessengineeringlibrary.com/browse/marks-standard-handbook-for-mechanical-engineers-12th-edition/c9781259588501ch03lev1sec02" TargetMode="External"/><Relationship Id="rId10" Type="http://schemas.openxmlformats.org/officeDocument/2006/relationships/comments" Target="../comments2.xml"/><Relationship Id="rId4" Type="http://schemas.openxmlformats.org/officeDocument/2006/relationships/hyperlink" Target="http://accessengineeringlibrary.com/browse/roarks-formulas-for-stress-and-strain-eighth-edition/c97800717424740800" TargetMode="External"/><Relationship Id="rId9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ccessengineeringlibrary.com/browse/civil-engineering-all-in-one-pe-exam-guide-breadth-and-depth-third-edition/c9780071821957ch102" TargetMode="External"/><Relationship Id="rId3" Type="http://schemas.openxmlformats.org/officeDocument/2006/relationships/hyperlink" Target="http://accessengineeringlibrary.com/browse/standard-handbook-for-civil-engineers/p2000a1f599706_1001" TargetMode="External"/><Relationship Id="rId7" Type="http://schemas.openxmlformats.org/officeDocument/2006/relationships/hyperlink" Target="https://www.accessengineeringlibrary.com/browse/marks-standard-handbook-for-mechanical-engineers-12th-edition/c9781259588501ch03lev1sec02" TargetMode="External"/><Relationship Id="rId2" Type="http://schemas.openxmlformats.org/officeDocument/2006/relationships/hyperlink" Target="http://accessengineeringlibrary.com/browse/marks-standard-handbook-for-mechanical-engineers-eleventh-edition/p2001147c9975_14001" TargetMode="External"/><Relationship Id="rId1" Type="http://schemas.openxmlformats.org/officeDocument/2006/relationships/hyperlink" Target="http://accessengineeringlibrary.com/browse/civil-engineering-all-in-one-pe-exam-guide-breadth-and-depth-second-edition/c9780071787727ch102" TargetMode="External"/><Relationship Id="rId6" Type="http://schemas.openxmlformats.org/officeDocument/2006/relationships/hyperlink" Target="http://accessengineeringlibrary.com/browse/roarks-formulas-for-stress-and-strain-eighth-edition/c97800717424740800" TargetMode="External"/><Relationship Id="rId5" Type="http://schemas.openxmlformats.org/officeDocument/2006/relationships/hyperlink" Target="http://accessengineeringlibrary.com/browse/roarks-formulas-for-stress-and-strain-eighth-edition/c97800717424740800" TargetMode="External"/><Relationship Id="rId10" Type="http://schemas.openxmlformats.org/officeDocument/2006/relationships/drawing" Target="../drawings/drawing4.xml"/><Relationship Id="rId4" Type="http://schemas.openxmlformats.org/officeDocument/2006/relationships/hyperlink" Target="http://accessengineeringlibrary.com/browse/roarks-formulas-for-stress-and-strain-eighth-edition/c97800717424740800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5.xml"/><Relationship Id="rId3" Type="http://schemas.openxmlformats.org/officeDocument/2006/relationships/hyperlink" Target="http://accessengineeringlibrary.com/browse/standard-handbook-for-civil-engineers/p2000a1f599706_1001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://accessengineeringlibrary.com/browse/marks-standard-handbook-for-mechanical-engineers-eleventh-edition/p2001147c9975_14001" TargetMode="External"/><Relationship Id="rId1" Type="http://schemas.openxmlformats.org/officeDocument/2006/relationships/hyperlink" Target="http://accessengineeringlibrary.com/browse/civil-engineering-all-in-one-pe-exam-guide-breadth-and-depth-second-edition/c9780071787727ch102" TargetMode="External"/><Relationship Id="rId6" Type="http://schemas.openxmlformats.org/officeDocument/2006/relationships/hyperlink" Target="https://www.accessengineeringlibrary.com/browse/civil-engineering-all-in-one-pe-exam-guide-breadth-and-depth-third-edition/c9780071821957ch102" TargetMode="External"/><Relationship Id="rId5" Type="http://schemas.openxmlformats.org/officeDocument/2006/relationships/hyperlink" Target="https://www.accessengineeringlibrary.com/browse/marks-standard-handbook-for-mechanical-engineers-12th-edition/c9781259588501ch03lev1sec02" TargetMode="External"/><Relationship Id="rId4" Type="http://schemas.openxmlformats.org/officeDocument/2006/relationships/hyperlink" Target="http://accessengineeringlibrary.com/browse/roarks-formulas-for-stress-and-strain-eighth-edition/c97800717424740800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ccessengineeringlibrary.com/browse/civil-engineering-all-in-one-pe-exam-guide-breadth-and-depth-third-edition/c9780071821957ch102" TargetMode="External"/><Relationship Id="rId3" Type="http://schemas.openxmlformats.org/officeDocument/2006/relationships/hyperlink" Target="http://accessengineeringlibrary.com/browse/standard-handbook-for-civil-engineers/p2000a1f599706_1001" TargetMode="External"/><Relationship Id="rId7" Type="http://schemas.openxmlformats.org/officeDocument/2006/relationships/hyperlink" Target="https://www.accessengineeringlibrary.com/browse/marks-standard-handbook-for-mechanical-engineers-12th-edition/c9781259588501ch03lev1sec02" TargetMode="External"/><Relationship Id="rId12" Type="http://schemas.openxmlformats.org/officeDocument/2006/relationships/comments" Target="../comments3.xml"/><Relationship Id="rId2" Type="http://schemas.openxmlformats.org/officeDocument/2006/relationships/hyperlink" Target="http://accessengineeringlibrary.com/browse/marks-standard-handbook-for-mechanical-engineers-eleventh-edition/p2001147c9975_14001" TargetMode="External"/><Relationship Id="rId1" Type="http://schemas.openxmlformats.org/officeDocument/2006/relationships/hyperlink" Target="http://accessengineeringlibrary.com/browse/civil-engineering-all-in-one-pe-exam-guide-breadth-and-depth-second-edition/c9780071787727ch102" TargetMode="External"/><Relationship Id="rId6" Type="http://schemas.openxmlformats.org/officeDocument/2006/relationships/hyperlink" Target="http://accessengineeringlibrary.com/browse/roarks-formulas-for-stress-and-strain-eighth-edition/c97800717424740800" TargetMode="External"/><Relationship Id="rId11" Type="http://schemas.openxmlformats.org/officeDocument/2006/relationships/vmlDrawing" Target="../drawings/vmlDrawing3.vml"/><Relationship Id="rId5" Type="http://schemas.openxmlformats.org/officeDocument/2006/relationships/hyperlink" Target="http://accessengineeringlibrary.com/browse/roarks-formulas-for-stress-and-strain-eighth-edition/c97800717424740800" TargetMode="External"/><Relationship Id="rId10" Type="http://schemas.openxmlformats.org/officeDocument/2006/relationships/drawing" Target="../drawings/drawing6.xml"/><Relationship Id="rId4" Type="http://schemas.openxmlformats.org/officeDocument/2006/relationships/hyperlink" Target="http://accessengineeringlibrary.com/browse/roarks-formulas-for-stress-and-strain-eighth-edition/c97800717424740800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://accessengineeringlibrary.com/browse/standard-handbook-for-civil-engineers/p2000a1f599706_1001" TargetMode="External"/><Relationship Id="rId7" Type="http://schemas.openxmlformats.org/officeDocument/2006/relationships/printerSettings" Target="../printerSettings/printerSettings7.bin"/><Relationship Id="rId2" Type="http://schemas.openxmlformats.org/officeDocument/2006/relationships/hyperlink" Target="http://accessengineeringlibrary.com/browse/marks-standard-handbook-for-mechanical-engineers-eleventh-edition/p2001147c9975_14001" TargetMode="External"/><Relationship Id="rId1" Type="http://schemas.openxmlformats.org/officeDocument/2006/relationships/hyperlink" Target="http://accessengineeringlibrary.com/browse/civil-engineering-all-in-one-pe-exam-guide-breadth-and-depth-second-edition/c9780071787727ch102" TargetMode="External"/><Relationship Id="rId6" Type="http://schemas.openxmlformats.org/officeDocument/2006/relationships/hyperlink" Target="https://www.accessengineeringlibrary.com/browse/civil-engineering-all-in-one-pe-exam-guide-breadth-and-depth-third-edition/c9780071821957ch102" TargetMode="External"/><Relationship Id="rId5" Type="http://schemas.openxmlformats.org/officeDocument/2006/relationships/hyperlink" Target="https://www.accessengineeringlibrary.com/browse/marks-standard-handbook-for-mechanical-engineers-12th-edition/c9781259588501ch03lev1sec02" TargetMode="External"/><Relationship Id="rId10" Type="http://schemas.openxmlformats.org/officeDocument/2006/relationships/comments" Target="../comments4.xml"/><Relationship Id="rId4" Type="http://schemas.openxmlformats.org/officeDocument/2006/relationships/hyperlink" Target="http://accessengineeringlibrary.com/browse/roarks-formulas-for-stress-and-strain-eighth-edition/c97800717424740800" TargetMode="External"/><Relationship Id="rId9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://accessengineeringlibrary.com/browse/standard-handbook-for-civil-engineers/p2000a1f599706_1001" TargetMode="External"/><Relationship Id="rId7" Type="http://schemas.openxmlformats.org/officeDocument/2006/relationships/printerSettings" Target="../printerSettings/printerSettings8.bin"/><Relationship Id="rId2" Type="http://schemas.openxmlformats.org/officeDocument/2006/relationships/hyperlink" Target="http://accessengineeringlibrary.com/browse/marks-standard-handbook-for-mechanical-engineers-eleventh-edition/p2001147c9975_14001" TargetMode="External"/><Relationship Id="rId1" Type="http://schemas.openxmlformats.org/officeDocument/2006/relationships/hyperlink" Target="http://accessengineeringlibrary.com/browse/civil-engineering-all-in-one-pe-exam-guide-breadth-and-depth-second-edition/c9780071787727ch102" TargetMode="External"/><Relationship Id="rId6" Type="http://schemas.openxmlformats.org/officeDocument/2006/relationships/hyperlink" Target="https://www.accessengineeringlibrary.com/browse/civil-engineering-all-in-one-pe-exam-guide-breadth-and-depth-third-edition/c9780071821957ch102" TargetMode="External"/><Relationship Id="rId5" Type="http://schemas.openxmlformats.org/officeDocument/2006/relationships/hyperlink" Target="https://www.accessengineeringlibrary.com/browse/marks-standard-handbook-for-mechanical-engineers-12th-edition/c9781259588501ch03lev1sec02" TargetMode="External"/><Relationship Id="rId10" Type="http://schemas.openxmlformats.org/officeDocument/2006/relationships/comments" Target="../comments5.xml"/><Relationship Id="rId4" Type="http://schemas.openxmlformats.org/officeDocument/2006/relationships/hyperlink" Target="http://accessengineeringlibrary.com/browse/roarks-formulas-for-stress-and-strain-eighth-edition/c97800717424740800" TargetMode="External"/><Relationship Id="rId9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0:N83"/>
  <sheetViews>
    <sheetView showGridLines="0" tabSelected="1" zoomScale="90" zoomScaleNormal="90" workbookViewId="0"/>
  </sheetViews>
  <sheetFormatPr defaultRowHeight="12.75" x14ac:dyDescent="0.2"/>
  <cols>
    <col min="27" max="40" width="0" hidden="1" customWidth="1"/>
  </cols>
  <sheetData>
    <row r="10" spans="1:13" ht="23.25" x14ac:dyDescent="0.35">
      <c r="B10" s="81" t="s">
        <v>137</v>
      </c>
    </row>
    <row r="11" spans="1:13" ht="13.5" thickBot="1" x14ac:dyDescent="0.25"/>
    <row r="12" spans="1:13" ht="18.75" thickTop="1" x14ac:dyDescent="0.25">
      <c r="B12" s="80"/>
      <c r="C12" s="78"/>
      <c r="D12" s="78"/>
      <c r="E12" s="79" t="s">
        <v>72</v>
      </c>
      <c r="F12" s="78"/>
      <c r="G12" s="78"/>
      <c r="H12" s="78"/>
      <c r="I12" s="78"/>
      <c r="J12" s="78"/>
      <c r="K12" s="78"/>
      <c r="L12" s="78"/>
      <c r="M12" s="77"/>
    </row>
    <row r="13" spans="1:13" ht="15.75" x14ac:dyDescent="0.25">
      <c r="A13" s="34"/>
      <c r="B13" s="76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2"/>
    </row>
    <row r="14" spans="1:13" ht="15" x14ac:dyDescent="0.2">
      <c r="B14" s="73" t="s">
        <v>103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2"/>
    </row>
    <row r="15" spans="1:13" ht="15" x14ac:dyDescent="0.2">
      <c r="B15" s="73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2"/>
    </row>
    <row r="16" spans="1:13" ht="15.75" x14ac:dyDescent="0.25">
      <c r="B16" s="73"/>
      <c r="C16" s="75" t="s">
        <v>64</v>
      </c>
      <c r="D16" s="74"/>
      <c r="E16" s="74"/>
      <c r="F16" s="74"/>
      <c r="G16" s="74"/>
      <c r="H16" s="74"/>
      <c r="I16" s="74"/>
      <c r="J16" s="74"/>
      <c r="K16" s="74"/>
      <c r="L16" s="74"/>
      <c r="M16" s="72"/>
    </row>
    <row r="17" spans="2:13" ht="15" x14ac:dyDescent="0.2">
      <c r="B17" s="73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2"/>
    </row>
    <row r="18" spans="2:13" ht="15.75" x14ac:dyDescent="0.25">
      <c r="B18" s="73"/>
      <c r="C18" s="75" t="s">
        <v>66</v>
      </c>
      <c r="D18" s="74"/>
      <c r="E18" s="74"/>
      <c r="F18" s="74"/>
      <c r="G18" s="74"/>
      <c r="H18" s="74"/>
      <c r="I18" s="74"/>
      <c r="J18" s="74"/>
      <c r="K18" s="74"/>
      <c r="L18" s="74"/>
      <c r="M18" s="72"/>
    </row>
    <row r="19" spans="2:13" ht="15" x14ac:dyDescent="0.2">
      <c r="B19" s="73"/>
      <c r="C19" s="75"/>
      <c r="D19" s="74"/>
      <c r="E19" s="74"/>
      <c r="F19" s="74"/>
      <c r="G19" s="74"/>
      <c r="H19" s="74"/>
      <c r="I19" s="74"/>
      <c r="J19" s="74"/>
      <c r="K19" s="74"/>
      <c r="L19" s="74"/>
      <c r="M19" s="72"/>
    </row>
    <row r="20" spans="2:13" ht="15.75" x14ac:dyDescent="0.25">
      <c r="B20" s="73"/>
      <c r="C20" s="75" t="s">
        <v>67</v>
      </c>
      <c r="D20" s="74"/>
      <c r="E20" s="74"/>
      <c r="F20" s="74"/>
      <c r="G20" s="74"/>
      <c r="H20" s="74"/>
      <c r="I20" s="74"/>
      <c r="J20" s="74"/>
      <c r="K20" s="74"/>
      <c r="L20" s="74"/>
      <c r="M20" s="72"/>
    </row>
    <row r="21" spans="2:13" ht="15" x14ac:dyDescent="0.2">
      <c r="B21" s="73"/>
      <c r="C21" s="75"/>
      <c r="D21" s="74"/>
      <c r="E21" s="74"/>
      <c r="F21" s="74"/>
      <c r="G21" s="74"/>
      <c r="H21" s="74"/>
      <c r="I21" s="74"/>
      <c r="J21" s="74"/>
      <c r="K21" s="74"/>
      <c r="L21" s="74"/>
      <c r="M21" s="72"/>
    </row>
    <row r="22" spans="2:13" ht="15.75" x14ac:dyDescent="0.25">
      <c r="B22" s="73"/>
      <c r="C22" s="75" t="s">
        <v>65</v>
      </c>
      <c r="D22" s="74"/>
      <c r="E22" s="74"/>
      <c r="F22" s="74"/>
      <c r="G22" s="74"/>
      <c r="H22" s="74"/>
      <c r="I22" s="74"/>
      <c r="J22" s="74"/>
      <c r="K22" s="74"/>
      <c r="L22" s="74"/>
      <c r="M22" s="72"/>
    </row>
    <row r="23" spans="2:13" ht="15" x14ac:dyDescent="0.2">
      <c r="B23" s="73"/>
      <c r="C23" s="75"/>
      <c r="D23" s="74"/>
      <c r="E23" s="74"/>
      <c r="F23" s="74"/>
      <c r="G23" s="74"/>
      <c r="H23" s="74"/>
      <c r="I23" s="74"/>
      <c r="J23" s="74"/>
      <c r="K23" s="74"/>
      <c r="L23" s="74"/>
      <c r="M23" s="72"/>
    </row>
    <row r="24" spans="2:13" ht="15.75" x14ac:dyDescent="0.25">
      <c r="B24" s="73"/>
      <c r="C24" s="75" t="s">
        <v>68</v>
      </c>
      <c r="D24" s="74"/>
      <c r="E24" s="74"/>
      <c r="F24" s="74"/>
      <c r="G24" s="74"/>
      <c r="H24" s="74"/>
      <c r="I24" s="74"/>
      <c r="J24" s="74"/>
      <c r="K24" s="74"/>
      <c r="L24" s="74"/>
      <c r="M24" s="72"/>
    </row>
    <row r="25" spans="2:13" ht="15" x14ac:dyDescent="0.2">
      <c r="B25" s="73"/>
      <c r="C25" s="75"/>
      <c r="D25" s="74"/>
      <c r="E25" s="74"/>
      <c r="F25" s="74"/>
      <c r="G25" s="74"/>
      <c r="H25" s="74"/>
      <c r="I25" s="74"/>
      <c r="J25" s="74"/>
      <c r="K25" s="74"/>
      <c r="L25" s="74"/>
      <c r="M25" s="72"/>
    </row>
    <row r="26" spans="2:13" ht="15.75" x14ac:dyDescent="0.25">
      <c r="B26" s="73"/>
      <c r="C26" s="75" t="s">
        <v>69</v>
      </c>
      <c r="D26" s="74"/>
      <c r="E26" s="74"/>
      <c r="F26" s="74"/>
      <c r="G26" s="74"/>
      <c r="H26" s="74"/>
      <c r="I26" s="74"/>
      <c r="J26" s="74"/>
      <c r="K26" s="74"/>
      <c r="L26" s="74"/>
      <c r="M26" s="72"/>
    </row>
    <row r="27" spans="2:13" ht="15" x14ac:dyDescent="0.2">
      <c r="B27" s="73"/>
      <c r="C27" s="75"/>
      <c r="D27" s="74"/>
      <c r="E27" s="74"/>
      <c r="F27" s="74"/>
      <c r="G27" s="74"/>
      <c r="H27" s="74"/>
      <c r="I27" s="74"/>
      <c r="J27" s="74"/>
      <c r="K27" s="74"/>
      <c r="L27" s="74"/>
      <c r="M27" s="72"/>
    </row>
    <row r="28" spans="2:13" ht="15.75" x14ac:dyDescent="0.25">
      <c r="B28" s="73"/>
      <c r="C28" s="75" t="s">
        <v>70</v>
      </c>
      <c r="D28" s="74"/>
      <c r="E28" s="74"/>
      <c r="F28" s="74"/>
      <c r="G28" s="74"/>
      <c r="H28" s="74"/>
      <c r="I28" s="74"/>
      <c r="J28" s="74"/>
      <c r="K28" s="74"/>
      <c r="L28" s="74"/>
      <c r="M28" s="72"/>
    </row>
    <row r="29" spans="2:13" ht="15" x14ac:dyDescent="0.2">
      <c r="B29" s="73"/>
      <c r="C29" s="75"/>
      <c r="D29" s="74"/>
      <c r="E29" s="74"/>
      <c r="F29" s="74"/>
      <c r="G29" s="74"/>
      <c r="H29" s="74"/>
      <c r="I29" s="74"/>
      <c r="J29" s="74"/>
      <c r="K29" s="74"/>
      <c r="L29" s="74"/>
      <c r="M29" s="72"/>
    </row>
    <row r="30" spans="2:13" ht="15.75" x14ac:dyDescent="0.25">
      <c r="B30" s="73"/>
      <c r="C30" s="75" t="s">
        <v>80</v>
      </c>
      <c r="D30" s="74"/>
      <c r="E30" s="74"/>
      <c r="F30" s="74"/>
      <c r="G30" s="74"/>
      <c r="H30" s="74"/>
      <c r="I30" s="74"/>
      <c r="J30" s="74"/>
      <c r="K30" s="74"/>
      <c r="L30" s="74"/>
      <c r="M30" s="72"/>
    </row>
    <row r="31" spans="2:13" ht="15" x14ac:dyDescent="0.2">
      <c r="B31" s="73"/>
      <c r="C31" s="75"/>
      <c r="D31" s="74"/>
      <c r="E31" s="74"/>
      <c r="F31" s="74"/>
      <c r="G31" s="74"/>
      <c r="H31" s="74"/>
      <c r="I31" s="74"/>
      <c r="J31" s="74"/>
      <c r="K31" s="74"/>
      <c r="L31" s="74"/>
      <c r="M31" s="72"/>
    </row>
    <row r="32" spans="2:13" ht="15.75" x14ac:dyDescent="0.25">
      <c r="B32" s="73"/>
      <c r="C32" s="75" t="s">
        <v>79</v>
      </c>
      <c r="D32" s="74"/>
      <c r="E32" s="74"/>
      <c r="F32" s="74"/>
      <c r="G32" s="74"/>
      <c r="H32" s="74"/>
      <c r="I32" s="74"/>
      <c r="J32" s="74"/>
      <c r="K32" s="74"/>
      <c r="L32" s="74"/>
      <c r="M32" s="72"/>
    </row>
    <row r="33" spans="1:14" ht="15" x14ac:dyDescent="0.2">
      <c r="B33" s="73"/>
      <c r="C33" s="75"/>
      <c r="D33" s="74"/>
      <c r="E33" s="74"/>
      <c r="F33" s="74"/>
      <c r="G33" s="74"/>
      <c r="H33" s="74"/>
      <c r="I33" s="74"/>
      <c r="J33" s="74"/>
      <c r="K33" s="74"/>
      <c r="L33" s="74"/>
      <c r="M33" s="72"/>
    </row>
    <row r="34" spans="1:14" ht="15" x14ac:dyDescent="0.2">
      <c r="B34" s="73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2"/>
    </row>
    <row r="35" spans="1:14" ht="15" customHeight="1" x14ac:dyDescent="0.2">
      <c r="B35" s="73"/>
      <c r="C35" s="216" t="s">
        <v>102</v>
      </c>
      <c r="D35" s="216"/>
      <c r="E35" s="216"/>
      <c r="F35" s="216"/>
      <c r="G35" s="216"/>
      <c r="H35" s="216"/>
      <c r="I35" s="216"/>
      <c r="J35" s="216"/>
      <c r="K35" s="216"/>
      <c r="L35" s="216"/>
      <c r="M35" s="72"/>
    </row>
    <row r="36" spans="1:14" ht="15" x14ac:dyDescent="0.2">
      <c r="B36" s="73"/>
      <c r="C36" s="216" t="s">
        <v>95</v>
      </c>
      <c r="D36" s="216"/>
      <c r="E36" s="216"/>
      <c r="F36" s="216"/>
      <c r="G36" s="216"/>
      <c r="H36" s="216"/>
      <c r="I36" s="216"/>
      <c r="J36" s="216"/>
      <c r="K36" s="216"/>
      <c r="L36" s="216"/>
      <c r="M36" s="72"/>
    </row>
    <row r="37" spans="1:14" ht="15" x14ac:dyDescent="0.2">
      <c r="B37" s="73"/>
      <c r="C37" s="216" t="s">
        <v>96</v>
      </c>
      <c r="D37" s="216"/>
      <c r="E37" s="216"/>
      <c r="F37" s="216"/>
      <c r="G37" s="216"/>
      <c r="H37" s="216"/>
      <c r="I37" s="216"/>
      <c r="J37" s="216"/>
      <c r="K37" s="216"/>
      <c r="L37" s="216"/>
      <c r="M37" s="72"/>
    </row>
    <row r="38" spans="1:14" ht="15.75" x14ac:dyDescent="0.25">
      <c r="A38" s="34"/>
      <c r="B38" s="73"/>
      <c r="C38" s="216" t="s">
        <v>97</v>
      </c>
      <c r="D38" s="216"/>
      <c r="E38" s="216"/>
      <c r="F38" s="216"/>
      <c r="G38" s="216"/>
      <c r="H38" s="216"/>
      <c r="I38" s="216"/>
      <c r="J38" s="216"/>
      <c r="K38" s="216"/>
      <c r="L38" s="216"/>
      <c r="M38" s="72"/>
      <c r="N38" s="11"/>
    </row>
    <row r="39" spans="1:14" ht="15" x14ac:dyDescent="0.2">
      <c r="B39" s="73"/>
      <c r="C39" s="216" t="s">
        <v>98</v>
      </c>
      <c r="D39" s="216"/>
      <c r="E39" s="216"/>
      <c r="F39" s="216"/>
      <c r="G39" s="216"/>
      <c r="H39" s="216"/>
      <c r="I39" s="216"/>
      <c r="J39" s="216"/>
      <c r="K39" s="216"/>
      <c r="L39" s="216"/>
      <c r="M39" s="72"/>
    </row>
    <row r="40" spans="1:14" ht="15" x14ac:dyDescent="0.2">
      <c r="B40" s="73"/>
      <c r="C40" s="215" t="s">
        <v>101</v>
      </c>
      <c r="D40" s="215"/>
      <c r="E40" s="215"/>
      <c r="F40" s="215"/>
      <c r="G40" s="215"/>
      <c r="H40" s="215"/>
      <c r="I40" s="215"/>
      <c r="J40" s="215"/>
      <c r="K40" s="215"/>
      <c r="L40" s="215"/>
      <c r="M40" s="72"/>
    </row>
    <row r="41" spans="1:14" ht="13.5" thickBot="1" x14ac:dyDescent="0.25">
      <c r="B41" s="71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69"/>
    </row>
    <row r="42" spans="1:14" ht="13.5" thickTop="1" x14ac:dyDescent="0.2">
      <c r="B42" s="55"/>
    </row>
    <row r="43" spans="1:14" x14ac:dyDescent="0.2">
      <c r="B43" s="55"/>
    </row>
    <row r="44" spans="1:14" x14ac:dyDescent="0.2">
      <c r="B44" t="s">
        <v>100</v>
      </c>
    </row>
    <row r="45" spans="1:14" ht="15" x14ac:dyDescent="0.2">
      <c r="A45" s="64"/>
      <c r="B45" s="55"/>
    </row>
    <row r="46" spans="1:14" ht="15" x14ac:dyDescent="0.2">
      <c r="A46" s="11"/>
      <c r="B46" s="55"/>
    </row>
    <row r="47" spans="1:14" ht="15" x14ac:dyDescent="0.2">
      <c r="A47" s="11"/>
    </row>
    <row r="48" spans="1:14" x14ac:dyDescent="0.2">
      <c r="B48" s="55"/>
    </row>
    <row r="49" spans="1:2" ht="15.75" x14ac:dyDescent="0.2">
      <c r="A49" s="68"/>
      <c r="B49" s="55"/>
    </row>
    <row r="50" spans="1:2" ht="15.75" x14ac:dyDescent="0.2">
      <c r="A50" s="68"/>
      <c r="B50" s="55"/>
    </row>
    <row r="51" spans="1:2" ht="15.75" x14ac:dyDescent="0.2">
      <c r="A51" s="68"/>
      <c r="B51" s="55"/>
    </row>
    <row r="52" spans="1:2" ht="15" x14ac:dyDescent="0.2">
      <c r="A52" s="67"/>
      <c r="B52" s="55"/>
    </row>
    <row r="53" spans="1:2" ht="15" x14ac:dyDescent="0.2">
      <c r="A53" s="67"/>
      <c r="B53" s="55"/>
    </row>
    <row r="54" spans="1:2" ht="15" x14ac:dyDescent="0.2">
      <c r="A54" s="67"/>
      <c r="B54" s="55"/>
    </row>
    <row r="55" spans="1:2" ht="15" x14ac:dyDescent="0.2">
      <c r="A55" s="67"/>
      <c r="B55" s="55"/>
    </row>
    <row r="56" spans="1:2" ht="15" x14ac:dyDescent="0.2">
      <c r="A56" s="67"/>
      <c r="B56" s="55"/>
    </row>
    <row r="57" spans="1:2" ht="15" x14ac:dyDescent="0.2">
      <c r="A57" s="67"/>
      <c r="B57" s="55"/>
    </row>
    <row r="58" spans="1:2" ht="15.75" x14ac:dyDescent="0.25">
      <c r="A58" s="63"/>
      <c r="B58" s="55"/>
    </row>
    <row r="60" spans="1:2" ht="15.75" x14ac:dyDescent="0.25">
      <c r="A60" s="34"/>
    </row>
    <row r="83" spans="2:2" x14ac:dyDescent="0.2">
      <c r="B83" s="54"/>
    </row>
  </sheetData>
  <sheetProtection sheet="1" objects="1" scenarios="1"/>
  <mergeCells count="6">
    <mergeCell ref="C40:L40"/>
    <mergeCell ref="C35:L35"/>
    <mergeCell ref="C36:L36"/>
    <mergeCell ref="C37:L37"/>
    <mergeCell ref="C38:L38"/>
    <mergeCell ref="C39:L3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M312"/>
  <sheetViews>
    <sheetView showGridLines="0" topLeftCell="A7" zoomScaleNormal="100" workbookViewId="0">
      <selection activeCell="E19" sqref="E19"/>
    </sheetView>
  </sheetViews>
  <sheetFormatPr defaultRowHeight="12.75" x14ac:dyDescent="0.2"/>
  <cols>
    <col min="1" max="1" width="10.5703125" customWidth="1"/>
    <col min="2" max="4" width="11.140625" customWidth="1"/>
    <col min="5" max="5" width="14.28515625" customWidth="1"/>
    <col min="6" max="9" width="11.140625" customWidth="1"/>
    <col min="10" max="10" width="7.5703125" customWidth="1"/>
    <col min="15" max="15" width="12.7109375" bestFit="1" customWidth="1"/>
    <col min="27" max="40" width="9.140625" customWidth="1"/>
  </cols>
  <sheetData>
    <row r="1" spans="1:34" ht="25.5" customHeight="1" thickBot="1" x14ac:dyDescent="0.3">
      <c r="A1" s="28"/>
      <c r="J1" s="1"/>
      <c r="L1" s="2"/>
      <c r="M1" s="3"/>
      <c r="N1" s="3"/>
      <c r="O1" s="3"/>
      <c r="P1" s="3"/>
    </row>
    <row r="2" spans="1:34" ht="24.95" customHeight="1" thickBot="1" x14ac:dyDescent="0.4">
      <c r="A2" s="5"/>
      <c r="B2" s="169" t="s">
        <v>138</v>
      </c>
      <c r="C2" s="170"/>
      <c r="D2" s="170"/>
      <c r="E2" s="170"/>
      <c r="F2" s="170"/>
      <c r="G2" s="170"/>
      <c r="H2" s="170"/>
      <c r="I2" s="171"/>
      <c r="L2" s="217" t="s">
        <v>104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  <c r="AA2" s="3"/>
      <c r="AB2" s="7"/>
      <c r="AC2" s="4"/>
      <c r="AD2" s="4"/>
      <c r="AE2" s="4"/>
    </row>
    <row r="3" spans="1:34" ht="24.95" customHeight="1" x14ac:dyDescent="0.35">
      <c r="A3" s="5"/>
      <c r="B3" s="234" t="s">
        <v>118</v>
      </c>
      <c r="C3" s="235"/>
      <c r="D3" s="235"/>
      <c r="E3" s="235"/>
      <c r="F3" s="235"/>
      <c r="G3" s="235"/>
      <c r="H3" s="235"/>
      <c r="I3" s="236"/>
      <c r="L3" s="88"/>
      <c r="M3" s="92"/>
      <c r="N3" s="92"/>
      <c r="O3" s="92"/>
      <c r="P3" s="92"/>
      <c r="Q3" s="92"/>
      <c r="R3" s="92"/>
      <c r="S3" s="92"/>
      <c r="T3" s="92"/>
      <c r="U3" s="92"/>
      <c r="V3" s="93"/>
      <c r="Z3" s="84"/>
      <c r="AA3" s="85"/>
      <c r="AB3" s="87"/>
      <c r="AC3" s="86"/>
      <c r="AD3" s="86"/>
      <c r="AE3" s="86"/>
    </row>
    <row r="4" spans="1:34" ht="17.100000000000001" customHeight="1" thickBot="1" x14ac:dyDescent="0.4">
      <c r="A4" s="5"/>
      <c r="B4" s="155"/>
      <c r="C4" s="156"/>
      <c r="D4" s="156"/>
      <c r="E4" s="156"/>
      <c r="F4" s="156"/>
      <c r="G4" s="156"/>
      <c r="H4" s="156"/>
      <c r="I4" s="157"/>
      <c r="L4" s="83" t="s">
        <v>108</v>
      </c>
      <c r="M4" s="92"/>
      <c r="N4" s="92"/>
      <c r="O4" s="92"/>
      <c r="P4" s="92"/>
      <c r="Q4" s="92"/>
      <c r="R4" s="92"/>
      <c r="S4" s="92"/>
      <c r="T4" s="92"/>
      <c r="U4" s="92"/>
      <c r="V4" s="93"/>
      <c r="AA4" s="3"/>
      <c r="AB4" s="7"/>
      <c r="AD4" s="4"/>
      <c r="AE4" s="4"/>
      <c r="AH4" s="8"/>
    </row>
    <row r="5" spans="1:34" ht="17.100000000000001" customHeight="1" x14ac:dyDescent="0.35">
      <c r="A5" s="5"/>
      <c r="B5" s="137"/>
      <c r="C5" s="137"/>
      <c r="D5" s="137"/>
      <c r="E5" s="137"/>
      <c r="F5" s="137"/>
      <c r="G5" s="137"/>
      <c r="H5" s="137"/>
      <c r="I5" s="137"/>
      <c r="L5" s="83" t="s">
        <v>109</v>
      </c>
      <c r="M5" s="92"/>
      <c r="N5" s="92"/>
      <c r="O5" s="92"/>
      <c r="P5" s="92"/>
      <c r="Q5" s="92"/>
      <c r="R5" s="92"/>
      <c r="S5" s="92"/>
      <c r="T5" s="92"/>
      <c r="U5" s="92"/>
      <c r="V5" s="93"/>
      <c r="W5" s="19"/>
      <c r="AB5" s="4"/>
      <c r="AF5" s="18"/>
      <c r="AG5" s="9"/>
      <c r="AH5" s="10"/>
    </row>
    <row r="6" spans="1:34" ht="17.100000000000001" customHeight="1" x14ac:dyDescent="0.25">
      <c r="A6" s="5"/>
      <c r="B6" s="137"/>
      <c r="C6" s="141" t="s">
        <v>119</v>
      </c>
      <c r="D6" s="137"/>
      <c r="E6" s="137"/>
      <c r="F6" s="137"/>
      <c r="G6" s="137"/>
      <c r="H6" s="137"/>
      <c r="I6" s="137"/>
      <c r="L6" s="94"/>
      <c r="M6" s="92"/>
      <c r="N6" s="92"/>
      <c r="O6" s="92"/>
      <c r="P6" s="92"/>
      <c r="Q6" s="92"/>
      <c r="R6" s="92"/>
      <c r="S6" s="92"/>
      <c r="T6" s="92"/>
      <c r="U6" s="92"/>
      <c r="V6" s="93"/>
      <c r="W6" s="6"/>
      <c r="AF6" s="4"/>
      <c r="AH6" s="4"/>
    </row>
    <row r="7" spans="1:34" ht="17.100000000000001" customHeight="1" thickBot="1" x14ac:dyDescent="0.4">
      <c r="A7" s="5"/>
      <c r="G7" s="4"/>
      <c r="H7" s="4"/>
      <c r="I7" s="4"/>
      <c r="L7" s="94"/>
      <c r="M7" s="228" t="s">
        <v>105</v>
      </c>
      <c r="N7" s="228"/>
      <c r="O7" s="228"/>
      <c r="P7" s="228"/>
      <c r="Q7" s="228"/>
      <c r="R7" s="228"/>
      <c r="S7" s="228"/>
      <c r="T7" s="92"/>
      <c r="U7" s="92"/>
      <c r="V7" s="93"/>
      <c r="AB7" s="12"/>
      <c r="AH7" s="13"/>
    </row>
    <row r="8" spans="1:34" ht="17.100000000000001" customHeight="1" x14ac:dyDescent="0.2">
      <c r="A8" s="237" t="s">
        <v>115</v>
      </c>
      <c r="C8" s="221" t="s">
        <v>114</v>
      </c>
      <c r="D8" s="222"/>
      <c r="E8" s="222"/>
      <c r="F8" s="223"/>
      <c r="G8" s="4"/>
      <c r="H8" s="4"/>
      <c r="I8" s="4"/>
      <c r="L8" s="88"/>
      <c r="M8" s="92"/>
      <c r="N8" s="92"/>
      <c r="O8" s="92"/>
      <c r="P8" s="92"/>
      <c r="Q8" s="92"/>
      <c r="R8" s="92"/>
      <c r="S8" s="92"/>
      <c r="T8" s="92"/>
      <c r="U8" s="92"/>
      <c r="V8" s="93"/>
      <c r="AA8" s="48"/>
    </row>
    <row r="9" spans="1:34" ht="17.100000000000001" customHeight="1" x14ac:dyDescent="0.2">
      <c r="A9" s="237"/>
      <c r="B9" s="100"/>
      <c r="C9" s="112"/>
      <c r="D9" s="113"/>
      <c r="E9" s="113"/>
      <c r="F9" s="114"/>
      <c r="G9" s="101"/>
      <c r="H9" s="101"/>
      <c r="I9" s="101"/>
      <c r="J9" s="100"/>
      <c r="L9" s="94"/>
      <c r="M9" s="228" t="s">
        <v>167</v>
      </c>
      <c r="N9" s="228"/>
      <c r="O9" s="228"/>
      <c r="P9" s="228"/>
      <c r="Q9" s="228"/>
      <c r="R9" s="228"/>
      <c r="S9" s="228"/>
      <c r="T9" s="228"/>
      <c r="U9" s="228"/>
      <c r="V9" s="229"/>
      <c r="X9" s="36"/>
    </row>
    <row r="10" spans="1:34" ht="17.100000000000001" customHeight="1" x14ac:dyDescent="0.2">
      <c r="A10" s="237"/>
      <c r="C10" s="224" t="s">
        <v>1</v>
      </c>
      <c r="D10" s="225"/>
      <c r="E10" s="161">
        <v>0.75</v>
      </c>
      <c r="F10" s="172" t="s">
        <v>145</v>
      </c>
      <c r="L10" s="88"/>
      <c r="M10" s="92"/>
      <c r="N10" s="92"/>
      <c r="O10" s="92"/>
      <c r="P10" s="92"/>
      <c r="Q10" s="92"/>
      <c r="R10" s="92"/>
      <c r="S10" s="92"/>
      <c r="T10" s="92"/>
      <c r="U10" s="92"/>
      <c r="V10" s="93"/>
      <c r="AE10" s="36"/>
    </row>
    <row r="11" spans="1:34" ht="17.100000000000001" customHeight="1" x14ac:dyDescent="0.2">
      <c r="A11" s="237"/>
      <c r="C11" s="118"/>
      <c r="D11" s="113"/>
      <c r="E11" s="159"/>
      <c r="F11" s="160"/>
      <c r="L11" s="94"/>
      <c r="M11" s="228" t="s">
        <v>166</v>
      </c>
      <c r="N11" s="228"/>
      <c r="O11" s="228"/>
      <c r="P11" s="228"/>
      <c r="Q11" s="228"/>
      <c r="R11" s="228"/>
      <c r="S11" s="228"/>
      <c r="T11" s="228"/>
      <c r="U11" s="92"/>
      <c r="V11" s="93"/>
    </row>
    <row r="12" spans="1:34" ht="17.100000000000001" customHeight="1" x14ac:dyDescent="0.2">
      <c r="A12" s="237"/>
      <c r="C12" s="224" t="s">
        <v>112</v>
      </c>
      <c r="D12" s="225"/>
      <c r="E12" s="210">
        <v>200</v>
      </c>
      <c r="F12" s="172" t="s">
        <v>146</v>
      </c>
      <c r="L12" s="88"/>
      <c r="M12" s="92"/>
      <c r="N12" s="92"/>
      <c r="O12" s="92"/>
      <c r="P12" s="92"/>
      <c r="Q12" s="92"/>
      <c r="R12" s="92"/>
      <c r="S12" s="92"/>
      <c r="T12" s="92"/>
      <c r="U12" s="92"/>
      <c r="V12" s="93"/>
      <c r="X12" s="19"/>
    </row>
    <row r="13" spans="1:34" ht="17.100000000000001" customHeight="1" x14ac:dyDescent="0.2">
      <c r="A13" s="237"/>
      <c r="C13" s="112" t="s">
        <v>111</v>
      </c>
      <c r="D13" s="113"/>
      <c r="E13" s="159"/>
      <c r="F13" s="160"/>
      <c r="L13" s="94"/>
      <c r="M13" s="228" t="s">
        <v>106</v>
      </c>
      <c r="N13" s="228"/>
      <c r="O13" s="228"/>
      <c r="P13" s="228"/>
      <c r="Q13" s="228"/>
      <c r="R13" s="228"/>
      <c r="S13" s="92"/>
      <c r="T13" s="92"/>
      <c r="U13" s="92"/>
      <c r="V13" s="93"/>
    </row>
    <row r="14" spans="1:34" ht="17.100000000000001" customHeight="1" x14ac:dyDescent="0.2">
      <c r="A14" s="237"/>
      <c r="C14" s="226" t="s">
        <v>113</v>
      </c>
      <c r="D14" s="227"/>
      <c r="E14" s="212">
        <v>104.167</v>
      </c>
      <c r="F14" s="172" t="s">
        <v>147</v>
      </c>
      <c r="L14" s="89"/>
      <c r="M14" s="92"/>
      <c r="N14" s="92"/>
      <c r="O14" s="92"/>
      <c r="P14" s="92"/>
      <c r="Q14" s="92"/>
      <c r="R14" s="92"/>
      <c r="S14" s="92"/>
      <c r="T14" s="92"/>
      <c r="U14" s="92"/>
      <c r="V14" s="93"/>
    </row>
    <row r="15" spans="1:34" ht="17.100000000000001" customHeight="1" x14ac:dyDescent="0.2">
      <c r="A15" s="237"/>
      <c r="C15" s="112"/>
      <c r="D15" s="113"/>
      <c r="E15" s="159"/>
      <c r="F15" s="174"/>
      <c r="L15" s="90"/>
      <c r="M15" s="91" t="s">
        <v>107</v>
      </c>
      <c r="N15" s="92"/>
      <c r="O15" s="92"/>
      <c r="P15" s="92"/>
      <c r="Q15" s="92"/>
      <c r="R15" s="92"/>
      <c r="S15" s="92"/>
      <c r="T15" s="92"/>
      <c r="U15" s="92"/>
      <c r="V15" s="93"/>
      <c r="AC15" s="84"/>
    </row>
    <row r="16" spans="1:34" ht="17.100000000000001" customHeight="1" x14ac:dyDescent="0.35">
      <c r="A16" s="237"/>
      <c r="C16" s="224" t="s">
        <v>0</v>
      </c>
      <c r="D16" s="225"/>
      <c r="E16" s="119">
        <v>-4</v>
      </c>
      <c r="F16" s="172" t="s">
        <v>148</v>
      </c>
      <c r="L16" s="94"/>
      <c r="M16" s="92"/>
      <c r="N16" s="92"/>
      <c r="O16" s="92"/>
      <c r="P16" s="92"/>
      <c r="Q16" s="92"/>
      <c r="R16" s="92"/>
      <c r="S16" s="92"/>
      <c r="T16" s="92"/>
      <c r="U16" s="92"/>
      <c r="V16" s="93"/>
      <c r="W16" s="19"/>
      <c r="AC16" s="12"/>
    </row>
    <row r="17" spans="1:33" ht="17.100000000000001" customHeight="1" x14ac:dyDescent="0.35">
      <c r="A17" s="237"/>
      <c r="C17" s="112"/>
      <c r="D17" s="113"/>
      <c r="E17" s="159"/>
      <c r="F17" s="172"/>
      <c r="L17" s="94"/>
      <c r="M17" s="92"/>
      <c r="N17" s="92"/>
      <c r="O17" s="92"/>
      <c r="P17" s="92"/>
      <c r="Q17" s="92"/>
      <c r="R17" s="92"/>
      <c r="S17" s="92"/>
      <c r="T17" s="92"/>
      <c r="U17" s="92"/>
      <c r="V17" s="93"/>
      <c r="AC17" s="12"/>
    </row>
    <row r="18" spans="1:33" ht="17.100000000000001" customHeight="1" x14ac:dyDescent="0.35">
      <c r="A18" s="237"/>
      <c r="C18" s="224" t="s">
        <v>2</v>
      </c>
      <c r="D18" s="225"/>
      <c r="E18" s="175">
        <v>0.25</v>
      </c>
      <c r="F18" s="172" t="s">
        <v>149</v>
      </c>
      <c r="L18" s="94"/>
      <c r="M18" s="92"/>
      <c r="N18" s="92"/>
      <c r="O18" s="92"/>
      <c r="P18" s="92"/>
      <c r="Q18" s="92"/>
      <c r="R18" s="92"/>
      <c r="S18" s="92"/>
      <c r="T18" s="92"/>
      <c r="U18" s="92"/>
      <c r="V18" s="93"/>
      <c r="AC18" s="12"/>
    </row>
    <row r="19" spans="1:33" ht="17.100000000000001" customHeight="1" thickBot="1" x14ac:dyDescent="0.4">
      <c r="A19" s="237"/>
      <c r="C19" s="115"/>
      <c r="D19" s="116"/>
      <c r="E19" s="116"/>
      <c r="F19" s="117"/>
      <c r="L19" s="94"/>
      <c r="M19" s="92"/>
      <c r="N19" s="92"/>
      <c r="O19" s="92"/>
      <c r="P19" s="92"/>
      <c r="Q19" s="92"/>
      <c r="R19" s="92"/>
      <c r="S19" s="92"/>
      <c r="T19" s="92"/>
      <c r="U19" s="92"/>
      <c r="V19" s="93"/>
      <c r="AC19" s="12"/>
    </row>
    <row r="20" spans="1:33" ht="17.100000000000001" customHeight="1" x14ac:dyDescent="0.25">
      <c r="L20" s="94"/>
      <c r="M20" s="92"/>
      <c r="N20" s="92"/>
      <c r="O20" s="92"/>
      <c r="P20" s="92"/>
      <c r="Q20" s="92"/>
      <c r="R20" s="92"/>
      <c r="S20" s="92"/>
      <c r="T20" s="92"/>
      <c r="U20" s="92"/>
      <c r="V20" s="93"/>
      <c r="AC20" s="8"/>
    </row>
    <row r="21" spans="1:33" ht="17.100000000000001" customHeight="1" thickBot="1" x14ac:dyDescent="0.4">
      <c r="L21" s="94"/>
      <c r="M21" s="92"/>
      <c r="N21" s="92"/>
      <c r="O21" s="92"/>
      <c r="P21" s="92"/>
      <c r="Q21" s="92"/>
      <c r="R21" s="92"/>
      <c r="S21" s="92"/>
      <c r="T21" s="92"/>
      <c r="U21" s="92"/>
      <c r="V21" s="93"/>
      <c r="AC21" s="12"/>
    </row>
    <row r="22" spans="1:33" ht="17.100000000000001" customHeight="1" x14ac:dyDescent="0.35">
      <c r="A22" s="233" t="s">
        <v>117</v>
      </c>
      <c r="C22" s="221" t="s">
        <v>116</v>
      </c>
      <c r="D22" s="222"/>
      <c r="E22" s="222"/>
      <c r="F22" s="223"/>
      <c r="H22" s="49"/>
      <c r="J22" s="21"/>
      <c r="L22" s="94"/>
      <c r="M22" s="92"/>
      <c r="N22" s="92"/>
      <c r="O22" s="92"/>
      <c r="P22" s="92"/>
      <c r="Q22" s="92"/>
      <c r="R22" s="92"/>
      <c r="S22" s="92"/>
      <c r="T22" s="92"/>
      <c r="U22" s="92"/>
      <c r="V22" s="93"/>
      <c r="Z22" s="24"/>
      <c r="AA22" s="19"/>
      <c r="AB22" s="12"/>
      <c r="AC22" s="12"/>
    </row>
    <row r="23" spans="1:33" ht="17.100000000000001" customHeight="1" x14ac:dyDescent="0.2">
      <c r="A23" s="233"/>
      <c r="C23" s="122"/>
      <c r="D23" s="123"/>
      <c r="E23" s="123"/>
      <c r="F23" s="124"/>
      <c r="H23" s="49"/>
      <c r="L23" s="94"/>
      <c r="M23" s="92"/>
      <c r="N23" s="92"/>
      <c r="O23" s="92"/>
      <c r="P23" s="92"/>
      <c r="Q23" s="92"/>
      <c r="R23" s="92"/>
      <c r="S23" s="92"/>
      <c r="T23" s="92"/>
      <c r="U23" s="92"/>
      <c r="V23" s="93"/>
      <c r="AE23" s="36"/>
    </row>
    <row r="24" spans="1:33" ht="17.100000000000001" customHeight="1" x14ac:dyDescent="0.2">
      <c r="A24" s="233"/>
      <c r="C24" s="226" t="s">
        <v>84</v>
      </c>
      <c r="D24" s="227"/>
      <c r="E24" s="128">
        <f xml:space="preserve"> ABS(P*(L-a))</f>
        <v>2</v>
      </c>
      <c r="F24" s="172" t="s">
        <v>152</v>
      </c>
      <c r="L24" s="94"/>
      <c r="M24" s="92"/>
      <c r="N24" s="92"/>
      <c r="O24" s="92"/>
      <c r="P24" s="92"/>
      <c r="Q24" s="92"/>
      <c r="R24" s="92"/>
      <c r="S24" s="92"/>
      <c r="T24" s="92"/>
      <c r="U24" s="92"/>
      <c r="V24" s="93"/>
      <c r="Y24" s="19"/>
      <c r="AA24" s="19"/>
    </row>
    <row r="25" spans="1:33" ht="17.100000000000001" customHeight="1" x14ac:dyDescent="0.2">
      <c r="A25" s="233"/>
      <c r="C25" s="122" t="str">
        <f xml:space="preserve"> IF( L&lt;=0,   "Error: L must be greater than zero",             IF( E&lt;=0,  "Error: E must be greater than zero.",              IF( I&lt;=0,   "Error: I must be greater than zero.",""   )))</f>
        <v/>
      </c>
      <c r="D25" s="123"/>
      <c r="E25" s="132"/>
      <c r="F25" s="124"/>
      <c r="L25" s="94"/>
      <c r="M25" s="92"/>
      <c r="N25" s="92"/>
      <c r="O25" s="92"/>
      <c r="P25" s="92"/>
      <c r="Q25" s="92"/>
      <c r="R25" s="92"/>
      <c r="S25" s="92"/>
      <c r="T25" s="92"/>
      <c r="U25" s="92"/>
      <c r="V25" s="93"/>
      <c r="W25" s="16"/>
      <c r="AA25" s="19"/>
    </row>
    <row r="26" spans="1:33" ht="17.100000000000001" customHeight="1" x14ac:dyDescent="0.2">
      <c r="A26" s="233"/>
      <c r="C26" s="226" t="s">
        <v>86</v>
      </c>
      <c r="D26" s="227"/>
      <c r="E26" s="128">
        <f xml:space="preserve"> IF(ABS(MAX(Shear)) &gt; ABS(MIN(Shear)), ABS(MAX(Shear)), ABS(MIN(Shear)))</f>
        <v>4</v>
      </c>
      <c r="F26" s="172" t="s">
        <v>148</v>
      </c>
      <c r="G26" s="14"/>
      <c r="H26" s="14"/>
      <c r="I26" s="15"/>
      <c r="L26" s="94"/>
      <c r="M26" s="92"/>
      <c r="N26" s="92"/>
      <c r="O26" s="92"/>
      <c r="P26" s="92"/>
      <c r="Q26" s="92"/>
      <c r="R26" s="92"/>
      <c r="S26" s="92"/>
      <c r="T26" s="92"/>
      <c r="U26" s="92"/>
      <c r="V26" s="93"/>
      <c r="X26" s="16"/>
      <c r="Y26" s="19"/>
    </row>
    <row r="27" spans="1:33" ht="17.100000000000001" customHeight="1" x14ac:dyDescent="0.2">
      <c r="A27" s="233"/>
      <c r="C27" s="133" t="str">
        <f>IF(a&lt;0,"Error: Length ""a"" must be greater than or equal to zero.",IF(a&gt;= L,"Error: Length ""a"" must be less than L.",""))</f>
        <v/>
      </c>
      <c r="D27" s="123"/>
      <c r="E27" s="134"/>
      <c r="F27" s="131"/>
      <c r="G27" s="14"/>
      <c r="H27" s="14"/>
      <c r="I27" s="15"/>
      <c r="L27" s="95" t="s">
        <v>55</v>
      </c>
      <c r="M27" s="92"/>
      <c r="N27" s="92"/>
      <c r="O27" s="92"/>
      <c r="P27" s="92"/>
      <c r="Q27" s="92"/>
      <c r="R27" s="92"/>
      <c r="S27" s="92"/>
      <c r="T27" s="92"/>
      <c r="U27" s="92"/>
      <c r="V27" s="93"/>
      <c r="Z27" s="111"/>
      <c r="AA27" s="111"/>
      <c r="AB27" s="111"/>
      <c r="AC27" s="111"/>
      <c r="AD27" s="121"/>
      <c r="AE27" s="121"/>
      <c r="AF27" s="121"/>
      <c r="AG27" s="121"/>
    </row>
    <row r="28" spans="1:33" ht="17.100000000000001" customHeight="1" x14ac:dyDescent="0.2">
      <c r="A28" s="233"/>
      <c r="C28" s="224" t="s">
        <v>85</v>
      </c>
      <c r="D28" s="225"/>
      <c r="E28" s="130">
        <f xml:space="preserve"> IF(ABS(MAX(Deflection)) &gt; ABS(MIN(Deflection)), ABS(MAX(Deflection)), ABS(MIN(Deflection)))</f>
        <v>1.3999955200143359</v>
      </c>
      <c r="F28" s="172" t="s">
        <v>151</v>
      </c>
      <c r="G28" s="14"/>
      <c r="H28" s="14"/>
      <c r="I28" s="15"/>
      <c r="L28" s="94"/>
      <c r="M28" s="92"/>
      <c r="N28" s="92"/>
      <c r="O28" s="92"/>
      <c r="P28" s="92"/>
      <c r="Q28" s="92"/>
      <c r="R28" s="92"/>
      <c r="S28" s="92"/>
      <c r="T28" s="92"/>
      <c r="U28" s="92"/>
      <c r="V28" s="93"/>
      <c r="Y28" s="111"/>
      <c r="Z28" s="111"/>
      <c r="AA28" s="111"/>
      <c r="AB28" s="111"/>
      <c r="AC28" s="111"/>
      <c r="AD28" s="121"/>
      <c r="AE28" s="121"/>
      <c r="AF28" s="121"/>
      <c r="AG28" s="121"/>
    </row>
    <row r="29" spans="1:33" ht="17.100000000000001" customHeight="1" x14ac:dyDescent="0.2">
      <c r="A29" s="233"/>
      <c r="C29" s="122"/>
      <c r="D29" s="123"/>
      <c r="E29" s="135"/>
      <c r="F29" s="124"/>
      <c r="G29" s="14"/>
      <c r="H29" s="14"/>
      <c r="I29" s="15"/>
      <c r="L29" s="94"/>
      <c r="M29" s="92"/>
      <c r="N29" s="92"/>
      <c r="O29" s="92"/>
      <c r="P29" s="92"/>
      <c r="Q29" s="92"/>
      <c r="R29" s="92"/>
      <c r="S29" s="92"/>
      <c r="T29" s="92"/>
      <c r="U29" s="92"/>
      <c r="V29" s="154"/>
      <c r="Y29" s="111"/>
      <c r="Z29" s="111"/>
      <c r="AA29" s="111"/>
      <c r="AB29" s="111"/>
      <c r="AC29" s="111"/>
      <c r="AD29" s="121"/>
      <c r="AE29" s="121"/>
      <c r="AF29" s="121"/>
      <c r="AG29" s="121"/>
    </row>
    <row r="30" spans="1:33" ht="17.100000000000001" customHeight="1" x14ac:dyDescent="0.2">
      <c r="A30" s="233"/>
      <c r="C30" s="224" t="s">
        <v>87</v>
      </c>
      <c r="D30" s="225"/>
      <c r="E30" s="129">
        <f xml:space="preserve"> -D192</f>
        <v>-4</v>
      </c>
      <c r="F30" s="172" t="s">
        <v>148</v>
      </c>
      <c r="G30" s="14"/>
      <c r="H30" s="14"/>
      <c r="I30" s="15"/>
      <c r="L30" s="94"/>
      <c r="M30" s="92"/>
      <c r="N30" s="92"/>
      <c r="O30" s="92"/>
      <c r="P30" s="92"/>
      <c r="Q30" s="92"/>
      <c r="R30" s="92"/>
      <c r="S30" s="92"/>
      <c r="T30" s="92"/>
      <c r="U30" s="92"/>
      <c r="V30" s="93"/>
      <c r="Y30" s="111"/>
      <c r="Z30" s="111"/>
      <c r="AA30" s="111"/>
      <c r="AB30" s="111"/>
      <c r="AC30" s="111"/>
      <c r="AD30" s="121"/>
      <c r="AE30" s="121"/>
      <c r="AF30" s="121"/>
      <c r="AG30" s="121"/>
    </row>
    <row r="31" spans="1:33" ht="17.100000000000001" customHeight="1" x14ac:dyDescent="0.2">
      <c r="A31" s="233"/>
      <c r="C31" s="122"/>
      <c r="D31" s="123"/>
      <c r="E31" s="136"/>
      <c r="F31" s="124"/>
      <c r="G31" s="14"/>
      <c r="H31" s="14"/>
      <c r="I31" s="15"/>
      <c r="L31" s="94"/>
      <c r="M31" s="92"/>
      <c r="N31" s="92"/>
      <c r="O31" s="92"/>
      <c r="P31" s="92"/>
      <c r="Q31" s="92"/>
      <c r="R31" s="92"/>
      <c r="S31" s="92"/>
      <c r="T31" s="92"/>
      <c r="U31" s="92"/>
      <c r="V31" s="93"/>
      <c r="Y31" s="111"/>
      <c r="Z31" s="111"/>
      <c r="AA31" s="111"/>
      <c r="AB31" s="111"/>
      <c r="AC31" s="111"/>
      <c r="AD31" s="121"/>
      <c r="AE31" s="121"/>
      <c r="AF31" s="121"/>
      <c r="AG31" s="121"/>
    </row>
    <row r="32" spans="1:33" ht="17.100000000000001" customHeight="1" x14ac:dyDescent="0.2">
      <c r="A32" s="233"/>
      <c r="C32" s="224" t="s">
        <v>88</v>
      </c>
      <c r="D32" s="225"/>
      <c r="E32" s="129">
        <f xml:space="preserve"> E192</f>
        <v>2</v>
      </c>
      <c r="F32" s="172" t="s">
        <v>152</v>
      </c>
      <c r="G32" s="14"/>
      <c r="H32" s="14"/>
      <c r="I32" s="15"/>
      <c r="L32" s="94"/>
      <c r="M32" s="92"/>
      <c r="N32" s="92"/>
      <c r="O32" s="92"/>
      <c r="P32" s="92"/>
      <c r="Q32" s="92"/>
      <c r="R32" s="92"/>
      <c r="S32" s="92"/>
      <c r="T32" s="92"/>
      <c r="U32" s="92"/>
      <c r="V32" s="93"/>
      <c r="Y32" s="111"/>
      <c r="Z32" s="111"/>
      <c r="AA32" s="111"/>
      <c r="AB32" s="111"/>
      <c r="AC32" s="111"/>
      <c r="AD32" s="121"/>
      <c r="AE32" s="121"/>
      <c r="AF32" s="121"/>
      <c r="AG32" s="121"/>
    </row>
    <row r="33" spans="1:33" ht="17.100000000000001" customHeight="1" thickBot="1" x14ac:dyDescent="0.25">
      <c r="A33" s="233"/>
      <c r="B33" s="27"/>
      <c r="C33" s="125"/>
      <c r="D33" s="126"/>
      <c r="E33" s="126"/>
      <c r="F33" s="127"/>
      <c r="G33" s="14"/>
      <c r="H33" s="14"/>
      <c r="I33" s="15"/>
      <c r="L33" s="94"/>
      <c r="M33" s="92"/>
      <c r="N33" s="92"/>
      <c r="O33" s="92"/>
      <c r="P33" s="92"/>
      <c r="Q33" s="92"/>
      <c r="R33" s="92"/>
      <c r="S33" s="92"/>
      <c r="T33" s="92"/>
      <c r="U33" s="92"/>
      <c r="V33" s="93"/>
      <c r="Y33" s="111"/>
      <c r="Z33" s="111"/>
      <c r="AA33" s="111"/>
      <c r="AB33" s="111"/>
      <c r="AC33" s="111"/>
      <c r="AD33" s="121"/>
      <c r="AE33" s="121"/>
      <c r="AF33" s="121"/>
      <c r="AG33" s="121"/>
    </row>
    <row r="34" spans="1:33" ht="17.100000000000001" customHeight="1" x14ac:dyDescent="0.2">
      <c r="B34" s="27"/>
      <c r="F34" s="14"/>
      <c r="G34" s="14"/>
      <c r="I34" s="15"/>
      <c r="L34" s="94"/>
      <c r="M34" s="92"/>
      <c r="N34" s="92"/>
      <c r="O34" s="92"/>
      <c r="P34" s="92"/>
      <c r="Q34" s="92"/>
      <c r="R34" s="92"/>
      <c r="S34" s="92"/>
      <c r="T34" s="92"/>
      <c r="U34" s="92"/>
      <c r="V34" s="93"/>
      <c r="Y34" s="111"/>
      <c r="Z34" s="111"/>
      <c r="AA34" s="111"/>
      <c r="AB34" s="111"/>
      <c r="AC34" s="111"/>
      <c r="AD34" s="121"/>
      <c r="AE34" s="121"/>
      <c r="AF34" s="121"/>
      <c r="AG34" s="121"/>
    </row>
    <row r="35" spans="1:33" ht="17.100000000000001" customHeight="1" x14ac:dyDescent="0.2">
      <c r="F35" s="14"/>
      <c r="G35" s="14"/>
      <c r="I35" s="15"/>
      <c r="L35" s="95" t="s">
        <v>71</v>
      </c>
      <c r="M35" s="92"/>
      <c r="N35" s="92"/>
      <c r="O35" s="92"/>
      <c r="P35" s="92"/>
      <c r="Q35" s="92"/>
      <c r="R35" s="92"/>
      <c r="S35" s="92"/>
      <c r="T35" s="92"/>
      <c r="U35" s="92"/>
      <c r="V35" s="93"/>
      <c r="Y35" s="111"/>
      <c r="Z35" s="111"/>
      <c r="AA35" s="111"/>
      <c r="AB35" s="111"/>
      <c r="AC35" s="111"/>
      <c r="AD35" s="121"/>
      <c r="AE35" s="121"/>
      <c r="AF35" s="121"/>
      <c r="AG35" s="121"/>
    </row>
    <row r="36" spans="1:33" ht="17.100000000000001" customHeight="1" x14ac:dyDescent="0.2">
      <c r="F36" s="14"/>
      <c r="G36" s="14"/>
      <c r="I36" s="15"/>
      <c r="L36" s="94"/>
      <c r="M36" s="92"/>
      <c r="N36" s="92"/>
      <c r="O36" s="92"/>
      <c r="P36" s="92"/>
      <c r="Q36" s="92"/>
      <c r="R36" s="92"/>
      <c r="S36" s="92"/>
      <c r="T36" s="92"/>
      <c r="U36" s="92"/>
      <c r="V36" s="93"/>
      <c r="Y36" s="111"/>
      <c r="Z36" s="111"/>
      <c r="AA36" s="111"/>
      <c r="AB36" s="111"/>
      <c r="AC36" s="111"/>
      <c r="AD36" s="121"/>
      <c r="AE36" s="121"/>
      <c r="AF36" s="121"/>
      <c r="AG36" s="121"/>
    </row>
    <row r="37" spans="1:33" ht="17.100000000000001" customHeight="1" x14ac:dyDescent="0.2">
      <c r="F37" s="14"/>
      <c r="G37" s="14"/>
      <c r="I37" s="15"/>
      <c r="L37" s="94"/>
      <c r="M37" s="92"/>
      <c r="N37" s="220" t="s">
        <v>63</v>
      </c>
      <c r="O37" s="92"/>
      <c r="P37" s="92"/>
      <c r="Q37" s="92"/>
      <c r="R37" s="92"/>
      <c r="S37" s="92"/>
      <c r="T37" s="92"/>
      <c r="U37" s="92"/>
      <c r="V37" s="93"/>
      <c r="Y37" s="111"/>
      <c r="Z37" s="111"/>
      <c r="AA37" s="111"/>
      <c r="AB37" s="111"/>
      <c r="AC37" s="111"/>
      <c r="AD37" s="121"/>
      <c r="AE37" s="121"/>
      <c r="AF37" s="121"/>
      <c r="AG37" s="121"/>
    </row>
    <row r="38" spans="1:33" ht="17.100000000000001" customHeight="1" x14ac:dyDescent="0.2">
      <c r="F38" s="14"/>
      <c r="G38" s="14"/>
      <c r="I38" s="15"/>
      <c r="L38" s="94"/>
      <c r="M38" s="92"/>
      <c r="N38" s="220"/>
      <c r="O38" s="92"/>
      <c r="P38" s="92"/>
      <c r="Q38" s="92"/>
      <c r="R38" s="92"/>
      <c r="S38" s="92"/>
      <c r="T38" s="92"/>
      <c r="U38" s="92"/>
      <c r="V38" s="93"/>
      <c r="Y38" s="111"/>
      <c r="Z38" s="111"/>
      <c r="AA38" s="111"/>
      <c r="AB38" s="111"/>
      <c r="AC38" s="111"/>
      <c r="AD38" s="121"/>
      <c r="AE38" s="121"/>
      <c r="AF38" s="121"/>
      <c r="AG38" s="121"/>
    </row>
    <row r="39" spans="1:33" ht="17.100000000000001" customHeight="1" x14ac:dyDescent="0.2">
      <c r="F39" s="14"/>
      <c r="G39" s="14"/>
      <c r="I39" s="15"/>
      <c r="L39" s="94"/>
      <c r="M39" s="92"/>
      <c r="N39" s="92"/>
      <c r="O39" s="92"/>
      <c r="P39" s="92"/>
      <c r="Q39" s="92"/>
      <c r="R39" s="92"/>
      <c r="S39" s="92"/>
      <c r="T39" s="92"/>
      <c r="U39" s="92"/>
      <c r="V39" s="93"/>
    </row>
    <row r="40" spans="1:33" ht="17.100000000000001" customHeight="1" x14ac:dyDescent="0.2">
      <c r="F40" s="14"/>
      <c r="G40" s="14"/>
      <c r="I40" s="15"/>
      <c r="L40" s="94"/>
      <c r="M40" s="92"/>
      <c r="N40" s="92"/>
      <c r="O40" s="92"/>
      <c r="P40" s="92"/>
      <c r="Q40" s="92"/>
      <c r="R40" s="92"/>
      <c r="S40" s="92"/>
      <c r="T40" s="92"/>
      <c r="U40" s="92"/>
      <c r="V40" s="93"/>
    </row>
    <row r="41" spans="1:33" ht="17.100000000000001" customHeight="1" x14ac:dyDescent="0.2">
      <c r="F41" s="14"/>
      <c r="G41" s="14"/>
      <c r="I41" s="15"/>
      <c r="L41" s="94"/>
      <c r="M41" s="92"/>
      <c r="N41" s="92"/>
      <c r="O41" s="92"/>
      <c r="P41" s="92"/>
      <c r="Q41" s="92"/>
      <c r="R41" s="92"/>
      <c r="S41" s="92"/>
      <c r="T41" s="92"/>
      <c r="U41" s="92"/>
      <c r="V41" s="93"/>
    </row>
    <row r="42" spans="1:33" ht="17.100000000000001" customHeight="1" x14ac:dyDescent="0.2">
      <c r="F42" s="14"/>
      <c r="G42" s="14"/>
      <c r="I42" s="15"/>
      <c r="L42" s="94"/>
      <c r="M42" s="92"/>
      <c r="N42" s="92"/>
      <c r="O42" s="92"/>
      <c r="P42" s="92"/>
      <c r="Q42" s="92"/>
      <c r="R42" s="92"/>
      <c r="S42" s="92"/>
      <c r="T42" s="92"/>
      <c r="U42" s="92"/>
      <c r="V42" s="93"/>
    </row>
    <row r="43" spans="1:33" ht="17.100000000000001" customHeight="1" x14ac:dyDescent="0.2">
      <c r="F43" s="14"/>
      <c r="G43" s="14"/>
      <c r="I43" s="15"/>
      <c r="L43" s="96"/>
      <c r="M43" s="230" t="s">
        <v>163</v>
      </c>
      <c r="N43" s="230"/>
      <c r="O43" s="230"/>
      <c r="P43" s="230"/>
      <c r="Q43" s="230"/>
      <c r="R43" s="230"/>
      <c r="S43" s="230"/>
      <c r="T43" s="230"/>
      <c r="U43" s="230"/>
      <c r="V43" s="231"/>
    </row>
    <row r="44" spans="1:33" ht="17.100000000000001" customHeight="1" x14ac:dyDescent="0.2">
      <c r="F44" s="14"/>
      <c r="G44" s="14"/>
      <c r="I44" s="15"/>
      <c r="L44" s="99"/>
      <c r="M44" s="97"/>
      <c r="N44" s="97"/>
      <c r="O44" s="97"/>
      <c r="P44" s="97"/>
      <c r="Q44" s="97"/>
      <c r="R44" s="97"/>
      <c r="S44" s="97"/>
      <c r="T44" s="97"/>
      <c r="U44" s="97"/>
      <c r="V44" s="98"/>
    </row>
    <row r="45" spans="1:33" ht="17.100000000000001" customHeight="1" x14ac:dyDescent="0.2">
      <c r="F45" s="14"/>
      <c r="G45" s="14"/>
      <c r="I45" s="15"/>
      <c r="L45" s="95" t="s">
        <v>56</v>
      </c>
      <c r="M45" s="92"/>
      <c r="N45" s="92"/>
      <c r="O45" s="92"/>
      <c r="P45" s="92"/>
      <c r="Q45" s="92"/>
      <c r="R45" s="92"/>
      <c r="S45" s="92"/>
      <c r="T45" s="92"/>
      <c r="U45" s="92"/>
      <c r="V45" s="93"/>
    </row>
    <row r="46" spans="1:33" ht="17.100000000000001" customHeight="1" x14ac:dyDescent="0.2">
      <c r="B46" s="27"/>
      <c r="F46" s="14"/>
      <c r="G46" s="14"/>
      <c r="I46" s="15"/>
      <c r="L46" s="94"/>
      <c r="M46" s="92"/>
      <c r="N46" s="92"/>
      <c r="O46" s="92"/>
      <c r="P46" s="92"/>
      <c r="Q46" s="92"/>
      <c r="R46" s="92"/>
      <c r="S46" s="92"/>
      <c r="T46" s="92"/>
      <c r="U46" s="92"/>
      <c r="V46" s="93"/>
    </row>
    <row r="47" spans="1:33" ht="17.100000000000001" customHeight="1" x14ac:dyDescent="0.2">
      <c r="B47" s="27"/>
      <c r="F47" s="14"/>
      <c r="G47" s="14"/>
      <c r="I47" s="15"/>
      <c r="L47" s="94"/>
      <c r="M47" s="92"/>
      <c r="N47" s="92"/>
      <c r="O47" s="92"/>
      <c r="P47" s="92"/>
      <c r="Q47" s="92"/>
      <c r="R47" s="92"/>
      <c r="S47" s="92"/>
      <c r="T47" s="92"/>
      <c r="U47" s="92"/>
      <c r="V47" s="93"/>
    </row>
    <row r="48" spans="1:33" ht="17.100000000000001" customHeight="1" x14ac:dyDescent="0.2">
      <c r="F48" s="14"/>
      <c r="G48" s="14"/>
      <c r="I48" s="15"/>
      <c r="L48" s="94"/>
      <c r="M48" s="92"/>
      <c r="N48" s="92"/>
      <c r="O48" s="92"/>
      <c r="P48" s="92"/>
      <c r="Q48" s="92"/>
      <c r="R48" s="92"/>
      <c r="S48" s="92"/>
      <c r="T48" s="92"/>
      <c r="U48" s="92"/>
      <c r="V48" s="93"/>
    </row>
    <row r="49" spans="6:22" ht="17.100000000000001" customHeight="1" x14ac:dyDescent="0.2">
      <c r="F49" s="14"/>
      <c r="G49" s="14"/>
      <c r="I49" s="15"/>
      <c r="L49" s="94"/>
      <c r="M49" s="92"/>
      <c r="N49" s="92"/>
      <c r="O49" s="92"/>
      <c r="P49" s="92"/>
      <c r="Q49" s="92"/>
      <c r="R49" s="92"/>
      <c r="S49" s="92"/>
      <c r="T49" s="92"/>
      <c r="U49" s="92"/>
      <c r="V49" s="93"/>
    </row>
    <row r="50" spans="6:22" ht="17.100000000000001" customHeight="1" x14ac:dyDescent="0.2">
      <c r="F50" s="14"/>
      <c r="G50" s="14"/>
      <c r="I50" s="15"/>
      <c r="L50" s="99"/>
      <c r="M50" s="97"/>
      <c r="N50" s="97"/>
      <c r="O50" s="97"/>
      <c r="P50" s="97"/>
      <c r="Q50" s="97"/>
      <c r="R50" s="97"/>
      <c r="S50" s="97"/>
      <c r="T50" s="97"/>
      <c r="U50" s="97"/>
      <c r="V50" s="98"/>
    </row>
    <row r="51" spans="6:22" ht="17.100000000000001" customHeight="1" x14ac:dyDescent="0.2">
      <c r="F51" s="14"/>
      <c r="G51" s="14"/>
      <c r="I51" s="15"/>
      <c r="L51" s="103"/>
      <c r="M51" s="232" t="s">
        <v>110</v>
      </c>
      <c r="N51" s="232"/>
      <c r="O51" s="232"/>
      <c r="P51" s="232"/>
      <c r="Q51" s="232"/>
      <c r="R51" s="232"/>
      <c r="S51" s="232"/>
      <c r="T51" s="102"/>
      <c r="U51" s="102"/>
      <c r="V51" s="110"/>
    </row>
    <row r="52" spans="6:22" ht="17.100000000000001" customHeight="1" x14ac:dyDescent="0.2">
      <c r="F52" s="14"/>
      <c r="G52" s="14"/>
      <c r="I52" s="15"/>
      <c r="L52" s="94"/>
      <c r="M52" s="92"/>
      <c r="N52" s="92"/>
      <c r="O52" s="92"/>
      <c r="P52" s="92"/>
      <c r="Q52" s="92"/>
      <c r="R52" s="92"/>
      <c r="S52" s="92"/>
      <c r="T52" s="92"/>
      <c r="U52" s="92"/>
      <c r="V52" s="93"/>
    </row>
    <row r="53" spans="6:22" ht="17.100000000000001" customHeight="1" x14ac:dyDescent="0.2">
      <c r="F53" s="14"/>
      <c r="G53" s="14"/>
      <c r="I53" s="15"/>
      <c r="L53" s="94"/>
      <c r="M53" s="92"/>
      <c r="N53" s="92"/>
      <c r="O53" s="92"/>
      <c r="P53" s="92"/>
      <c r="Q53" s="92"/>
      <c r="R53" s="92"/>
      <c r="S53" s="92"/>
      <c r="T53" s="92"/>
      <c r="U53" s="92"/>
      <c r="V53" s="93"/>
    </row>
    <row r="54" spans="6:22" ht="17.100000000000001" customHeight="1" x14ac:dyDescent="0.2">
      <c r="F54" s="14"/>
      <c r="G54" s="14"/>
      <c r="I54" s="15"/>
      <c r="L54" s="94"/>
      <c r="M54" s="92"/>
      <c r="N54" s="92"/>
      <c r="O54" s="92"/>
      <c r="P54" s="92"/>
      <c r="Q54" s="92"/>
      <c r="R54" s="92"/>
      <c r="S54" s="92"/>
      <c r="T54" s="92"/>
      <c r="U54" s="92"/>
      <c r="V54" s="93"/>
    </row>
    <row r="55" spans="6:22" ht="17.100000000000001" customHeight="1" x14ac:dyDescent="0.2">
      <c r="F55" s="14"/>
      <c r="G55" s="14"/>
      <c r="I55" s="15"/>
      <c r="L55" s="94"/>
      <c r="M55" s="92"/>
      <c r="N55" s="92"/>
      <c r="O55" s="92"/>
      <c r="P55" s="92"/>
      <c r="Q55" s="92"/>
      <c r="R55" s="92"/>
      <c r="S55" s="92"/>
      <c r="T55" s="92"/>
      <c r="U55" s="92"/>
      <c r="V55" s="93"/>
    </row>
    <row r="56" spans="6:22" ht="17.100000000000001" customHeight="1" x14ac:dyDescent="0.2">
      <c r="F56" s="14"/>
      <c r="G56" s="14"/>
      <c r="I56" s="15"/>
      <c r="L56" s="94"/>
      <c r="M56" s="92"/>
      <c r="N56" s="92"/>
      <c r="O56" s="92"/>
      <c r="P56" s="92"/>
      <c r="Q56" s="92"/>
      <c r="R56" s="92"/>
      <c r="S56" s="92"/>
      <c r="T56" s="92"/>
      <c r="U56" s="92"/>
      <c r="V56" s="93"/>
    </row>
    <row r="57" spans="6:22" ht="17.100000000000001" customHeight="1" x14ac:dyDescent="0.2">
      <c r="F57" s="14"/>
      <c r="G57" s="14"/>
      <c r="I57" s="15"/>
      <c r="L57" s="94"/>
      <c r="M57" s="92"/>
      <c r="N57" s="92"/>
      <c r="O57" s="92"/>
      <c r="P57" s="92"/>
      <c r="Q57" s="92"/>
      <c r="R57" s="92"/>
      <c r="S57" s="92"/>
      <c r="T57" s="92"/>
      <c r="U57" s="92"/>
      <c r="V57" s="93"/>
    </row>
    <row r="58" spans="6:22" ht="17.100000000000001" customHeight="1" x14ac:dyDescent="0.2">
      <c r="F58" s="14"/>
      <c r="G58" s="14"/>
      <c r="I58" s="15"/>
      <c r="L58" s="94"/>
      <c r="M58" s="92"/>
      <c r="N58" s="92"/>
      <c r="O58" s="92"/>
      <c r="P58" s="92"/>
      <c r="Q58" s="92"/>
      <c r="R58" s="92"/>
      <c r="S58" s="92"/>
      <c r="T58" s="92"/>
      <c r="U58" s="92"/>
      <c r="V58" s="93"/>
    </row>
    <row r="59" spans="6:22" ht="17.100000000000001" customHeight="1" x14ac:dyDescent="0.2">
      <c r="F59" s="14"/>
      <c r="G59" s="14"/>
      <c r="I59" s="15"/>
      <c r="L59" s="94"/>
      <c r="M59" s="92"/>
      <c r="N59" s="92"/>
      <c r="O59" s="92"/>
      <c r="P59" s="92"/>
      <c r="Q59" s="92"/>
      <c r="R59" s="92"/>
      <c r="S59" s="92"/>
      <c r="T59" s="92"/>
      <c r="U59" s="92"/>
      <c r="V59" s="93"/>
    </row>
    <row r="60" spans="6:22" ht="17.100000000000001" customHeight="1" x14ac:dyDescent="0.2">
      <c r="F60" s="14"/>
      <c r="G60" s="14"/>
      <c r="I60" s="15"/>
      <c r="L60" s="109"/>
      <c r="M60" s="104"/>
      <c r="N60" s="104"/>
      <c r="O60" s="104"/>
      <c r="P60" s="104"/>
      <c r="Q60" s="104"/>
      <c r="R60" s="104"/>
      <c r="S60" s="104"/>
      <c r="T60" s="104"/>
      <c r="U60" s="104"/>
      <c r="V60" s="105"/>
    </row>
    <row r="61" spans="6:22" ht="17.100000000000001" customHeight="1" x14ac:dyDescent="0.2">
      <c r="F61" s="14"/>
      <c r="G61" s="14"/>
      <c r="I61" s="15"/>
      <c r="L61" s="109"/>
      <c r="M61" s="104"/>
      <c r="N61" s="104"/>
      <c r="O61" s="104"/>
      <c r="P61" s="104"/>
      <c r="Q61" s="104"/>
      <c r="R61" s="104"/>
      <c r="S61" s="104"/>
      <c r="T61" s="104"/>
      <c r="U61" s="104"/>
      <c r="V61" s="105"/>
    </row>
    <row r="62" spans="6:22" ht="17.100000000000001" customHeight="1" x14ac:dyDescent="0.2">
      <c r="F62" s="14"/>
      <c r="G62" s="14"/>
      <c r="I62" s="15"/>
      <c r="L62" s="109"/>
      <c r="M62" s="104"/>
      <c r="N62" s="104"/>
      <c r="O62" s="104"/>
      <c r="P62" s="104"/>
      <c r="Q62" s="104"/>
      <c r="R62" s="104"/>
      <c r="S62" s="104"/>
      <c r="T62" s="104"/>
      <c r="U62" s="104"/>
      <c r="V62" s="105"/>
    </row>
    <row r="63" spans="6:22" ht="17.100000000000001" customHeight="1" thickBot="1" x14ac:dyDescent="0.25">
      <c r="F63" s="14"/>
      <c r="G63" s="14"/>
      <c r="I63" s="15"/>
      <c r="L63" s="106"/>
      <c r="M63" s="107"/>
      <c r="N63" s="107"/>
      <c r="O63" s="107"/>
      <c r="P63" s="107"/>
      <c r="Q63" s="107"/>
      <c r="R63" s="107"/>
      <c r="S63" s="107"/>
      <c r="T63" s="107"/>
      <c r="U63" s="107"/>
      <c r="V63" s="108"/>
    </row>
    <row r="64" spans="6:22" ht="17.100000000000001" customHeight="1" x14ac:dyDescent="0.2">
      <c r="F64" s="14"/>
      <c r="G64" s="14"/>
      <c r="I64" s="15"/>
    </row>
    <row r="65" spans="2:9" ht="17.100000000000001" customHeight="1" x14ac:dyDescent="0.2">
      <c r="F65" s="14"/>
      <c r="G65" s="14"/>
      <c r="I65" s="15"/>
    </row>
    <row r="66" spans="2:9" ht="17.100000000000001" customHeight="1" x14ac:dyDescent="0.2">
      <c r="F66" s="14"/>
      <c r="G66" s="14"/>
      <c r="I66" s="15"/>
    </row>
    <row r="67" spans="2:9" ht="17.100000000000001" customHeight="1" x14ac:dyDescent="0.2">
      <c r="F67" s="14"/>
      <c r="G67" s="14"/>
      <c r="I67" s="15"/>
    </row>
    <row r="68" spans="2:9" ht="17.100000000000001" customHeight="1" x14ac:dyDescent="0.2">
      <c r="F68" s="14"/>
      <c r="G68" s="14"/>
      <c r="I68" s="15"/>
    </row>
    <row r="69" spans="2:9" ht="17.100000000000001" customHeight="1" x14ac:dyDescent="0.2">
      <c r="F69" s="14"/>
      <c r="G69" s="14"/>
      <c r="I69" s="15"/>
    </row>
    <row r="70" spans="2:9" ht="17.100000000000001" customHeight="1" x14ac:dyDescent="0.2">
      <c r="F70" s="14"/>
      <c r="G70" s="14"/>
      <c r="I70" s="15"/>
    </row>
    <row r="71" spans="2:9" ht="17.100000000000001" customHeight="1" x14ac:dyDescent="0.2">
      <c r="F71" s="14"/>
      <c r="G71" s="14"/>
      <c r="I71" s="15"/>
    </row>
    <row r="72" spans="2:9" ht="17.100000000000001" customHeight="1" x14ac:dyDescent="0.2">
      <c r="F72" s="14"/>
      <c r="G72" s="14"/>
      <c r="I72" s="15"/>
    </row>
    <row r="73" spans="2:9" ht="17.100000000000001" customHeight="1" x14ac:dyDescent="0.2">
      <c r="B73" s="27"/>
      <c r="F73" s="14"/>
      <c r="G73" s="14"/>
      <c r="I73" s="15"/>
    </row>
    <row r="74" spans="2:9" ht="17.100000000000001" customHeight="1" x14ac:dyDescent="0.2">
      <c r="F74" s="14"/>
      <c r="G74" s="14"/>
      <c r="I74" s="15"/>
    </row>
    <row r="75" spans="2:9" ht="17.100000000000001" customHeight="1" x14ac:dyDescent="0.2">
      <c r="F75" s="14"/>
      <c r="G75" s="14"/>
      <c r="I75" s="15"/>
    </row>
    <row r="76" spans="2:9" ht="17.100000000000001" customHeight="1" x14ac:dyDescent="0.2">
      <c r="F76" s="14"/>
      <c r="G76" s="14"/>
      <c r="I76" s="15"/>
    </row>
    <row r="77" spans="2:9" ht="17.100000000000001" customHeight="1" x14ac:dyDescent="0.2">
      <c r="F77" s="14"/>
      <c r="G77" s="14"/>
      <c r="I77" s="15"/>
    </row>
    <row r="78" spans="2:9" ht="17.100000000000001" customHeight="1" x14ac:dyDescent="0.2">
      <c r="F78" s="14"/>
      <c r="G78" s="14"/>
      <c r="I78" s="15"/>
    </row>
    <row r="79" spans="2:9" ht="17.100000000000001" customHeight="1" x14ac:dyDescent="0.2">
      <c r="F79" s="14"/>
      <c r="G79" s="14"/>
      <c r="I79" s="15"/>
    </row>
    <row r="80" spans="2:9" ht="17.100000000000001" customHeight="1" x14ac:dyDescent="0.2">
      <c r="F80" s="14"/>
      <c r="G80" s="14"/>
      <c r="I80" s="15"/>
    </row>
    <row r="81" spans="2:9" ht="17.100000000000001" customHeight="1" x14ac:dyDescent="0.2"/>
    <row r="82" spans="2:9" ht="17.100000000000001" customHeight="1" x14ac:dyDescent="0.2"/>
    <row r="83" spans="2:9" ht="17.100000000000001" customHeight="1" x14ac:dyDescent="0.2"/>
    <row r="84" spans="2:9" ht="17.100000000000001" customHeight="1" x14ac:dyDescent="0.2"/>
    <row r="85" spans="2:9" ht="17.100000000000001" customHeight="1" x14ac:dyDescent="0.2"/>
    <row r="86" spans="2:9" ht="17.100000000000001" customHeight="1" x14ac:dyDescent="0.2"/>
    <row r="87" spans="2:9" ht="17.100000000000001" customHeight="1" x14ac:dyDescent="0.2">
      <c r="F87" s="14"/>
    </row>
    <row r="88" spans="2:9" ht="17.100000000000001" customHeight="1" x14ac:dyDescent="0.25">
      <c r="E88" s="25"/>
      <c r="F88" s="25" t="s">
        <v>50</v>
      </c>
    </row>
    <row r="89" spans="2:9" ht="17.100000000000001" customHeight="1" x14ac:dyDescent="0.25">
      <c r="B89" s="25"/>
      <c r="C89" s="25"/>
      <c r="D89" s="25" t="s">
        <v>3</v>
      </c>
      <c r="E89" s="25" t="s">
        <v>90</v>
      </c>
      <c r="F89" s="25" t="s">
        <v>51</v>
      </c>
    </row>
    <row r="90" spans="2:9" ht="17.100000000000001" customHeight="1" x14ac:dyDescent="0.25">
      <c r="B90" s="33" t="s">
        <v>4</v>
      </c>
      <c r="C90" s="33" t="s">
        <v>5</v>
      </c>
      <c r="D90" s="33" t="s">
        <v>6</v>
      </c>
      <c r="E90" s="33" t="s">
        <v>7</v>
      </c>
      <c r="F90" s="33" t="s">
        <v>8</v>
      </c>
      <c r="G90" s="14"/>
      <c r="I90" s="15"/>
    </row>
    <row r="91" spans="2:9" ht="17.100000000000001" customHeight="1" x14ac:dyDescent="0.2">
      <c r="B91" s="52"/>
      <c r="C91" s="53" t="s">
        <v>153</v>
      </c>
      <c r="D91" s="53" t="s">
        <v>154</v>
      </c>
      <c r="E91" s="53" t="s">
        <v>155</v>
      </c>
      <c r="F91" s="53" t="s">
        <v>156</v>
      </c>
      <c r="G91" s="14"/>
      <c r="I91" s="15"/>
    </row>
    <row r="92" spans="2:9" ht="17.100000000000001" customHeight="1" x14ac:dyDescent="0.2">
      <c r="B92" s="186">
        <v>0</v>
      </c>
      <c r="C92" s="183">
        <v>0</v>
      </c>
      <c r="D92" s="184">
        <f t="shared" ref="D92:D123" si="0">AC201</f>
        <v>0</v>
      </c>
      <c r="E92" s="184">
        <f t="shared" ref="E92:E123" si="1">AD201</f>
        <v>0</v>
      </c>
      <c r="F92" s="182">
        <f t="shared" ref="F92:F123" si="2" xml:space="preserve"> AF201</f>
        <v>1.3999955200143359</v>
      </c>
      <c r="G92" s="14"/>
      <c r="I92" s="15"/>
    </row>
    <row r="93" spans="2:9" ht="17.100000000000001" customHeight="1" x14ac:dyDescent="0.2">
      <c r="B93" s="187">
        <f>+B92+1</f>
        <v>1</v>
      </c>
      <c r="C93" s="185">
        <f t="shared" ref="C93:C124" si="3">B93*L/100</f>
        <v>7.4999999999999997E-3</v>
      </c>
      <c r="D93" s="144">
        <f t="shared" si="0"/>
        <v>0</v>
      </c>
      <c r="E93" s="144">
        <f t="shared" si="1"/>
        <v>0</v>
      </c>
      <c r="F93" s="180">
        <f t="shared" si="2"/>
        <v>1.3819955776141517</v>
      </c>
      <c r="I93" s="15"/>
    </row>
    <row r="94" spans="2:9" ht="17.100000000000001" customHeight="1" x14ac:dyDescent="0.2">
      <c r="B94" s="187">
        <f t="shared" ref="B94:B157" si="4">+B93+1</f>
        <v>2</v>
      </c>
      <c r="C94" s="185">
        <f t="shared" si="3"/>
        <v>1.4999999999999999E-2</v>
      </c>
      <c r="D94" s="144">
        <f t="shared" si="0"/>
        <v>0</v>
      </c>
      <c r="E94" s="144">
        <f t="shared" si="1"/>
        <v>0</v>
      </c>
      <c r="F94" s="180">
        <f t="shared" si="2"/>
        <v>1.3639956352139673</v>
      </c>
      <c r="I94" s="15"/>
    </row>
    <row r="95" spans="2:9" ht="17.100000000000001" customHeight="1" x14ac:dyDescent="0.2">
      <c r="B95" s="187">
        <f t="shared" si="4"/>
        <v>3</v>
      </c>
      <c r="C95" s="185">
        <f t="shared" si="3"/>
        <v>2.2499999999999999E-2</v>
      </c>
      <c r="D95" s="144">
        <f t="shared" si="0"/>
        <v>0</v>
      </c>
      <c r="E95" s="144">
        <f t="shared" si="1"/>
        <v>0</v>
      </c>
      <c r="F95" s="180">
        <f t="shared" si="2"/>
        <v>1.3459956928137831</v>
      </c>
      <c r="I95" s="15"/>
    </row>
    <row r="96" spans="2:9" ht="17.100000000000001" customHeight="1" x14ac:dyDescent="0.2">
      <c r="B96" s="187">
        <f t="shared" si="4"/>
        <v>4</v>
      </c>
      <c r="C96" s="185">
        <f t="shared" si="3"/>
        <v>0.03</v>
      </c>
      <c r="D96" s="144">
        <f t="shared" si="0"/>
        <v>0</v>
      </c>
      <c r="E96" s="144">
        <f t="shared" si="1"/>
        <v>0</v>
      </c>
      <c r="F96" s="180">
        <f t="shared" si="2"/>
        <v>1.3279957504135986</v>
      </c>
      <c r="I96" s="15"/>
    </row>
    <row r="97" spans="2:9" ht="17.100000000000001" customHeight="1" x14ac:dyDescent="0.2">
      <c r="B97" s="187">
        <f t="shared" si="4"/>
        <v>5</v>
      </c>
      <c r="C97" s="185">
        <f t="shared" si="3"/>
        <v>3.7499999999999999E-2</v>
      </c>
      <c r="D97" s="144">
        <f t="shared" si="0"/>
        <v>0</v>
      </c>
      <c r="E97" s="144">
        <f t="shared" si="1"/>
        <v>0</v>
      </c>
      <c r="F97" s="180">
        <f t="shared" si="2"/>
        <v>1.3099958080134144</v>
      </c>
      <c r="I97" s="15"/>
    </row>
    <row r="98" spans="2:9" ht="17.100000000000001" customHeight="1" x14ac:dyDescent="0.2">
      <c r="B98" s="187">
        <f t="shared" si="4"/>
        <v>6</v>
      </c>
      <c r="C98" s="185">
        <f t="shared" si="3"/>
        <v>4.4999999999999998E-2</v>
      </c>
      <c r="D98" s="144">
        <f t="shared" si="0"/>
        <v>0</v>
      </c>
      <c r="E98" s="144">
        <f t="shared" si="1"/>
        <v>0</v>
      </c>
      <c r="F98" s="180">
        <f t="shared" si="2"/>
        <v>1.29199586561323</v>
      </c>
      <c r="I98" s="15"/>
    </row>
    <row r="99" spans="2:9" ht="17.100000000000001" customHeight="1" x14ac:dyDescent="0.2">
      <c r="B99" s="187">
        <f t="shared" si="4"/>
        <v>7</v>
      </c>
      <c r="C99" s="185">
        <f t="shared" si="3"/>
        <v>5.2499999999999998E-2</v>
      </c>
      <c r="D99" s="144">
        <f t="shared" si="0"/>
        <v>0</v>
      </c>
      <c r="E99" s="144">
        <f t="shared" si="1"/>
        <v>0</v>
      </c>
      <c r="F99" s="180">
        <f t="shared" si="2"/>
        <v>1.2739959232130458</v>
      </c>
      <c r="I99" s="15"/>
    </row>
    <row r="100" spans="2:9" ht="17.100000000000001" customHeight="1" x14ac:dyDescent="0.2">
      <c r="B100" s="187">
        <f t="shared" si="4"/>
        <v>8</v>
      </c>
      <c r="C100" s="185">
        <f t="shared" si="3"/>
        <v>0.06</v>
      </c>
      <c r="D100" s="144">
        <f t="shared" si="0"/>
        <v>0</v>
      </c>
      <c r="E100" s="144">
        <f t="shared" si="1"/>
        <v>0</v>
      </c>
      <c r="F100" s="180">
        <f t="shared" si="2"/>
        <v>1.2559959808128613</v>
      </c>
      <c r="I100" s="15"/>
    </row>
    <row r="101" spans="2:9" ht="17.100000000000001" customHeight="1" x14ac:dyDescent="0.2">
      <c r="B101" s="187">
        <f t="shared" si="4"/>
        <v>9</v>
      </c>
      <c r="C101" s="185">
        <f t="shared" si="3"/>
        <v>6.7500000000000004E-2</v>
      </c>
      <c r="D101" s="144">
        <f t="shared" si="0"/>
        <v>0</v>
      </c>
      <c r="E101" s="144">
        <f t="shared" si="1"/>
        <v>0</v>
      </c>
      <c r="F101" s="180">
        <f t="shared" si="2"/>
        <v>1.2379960384126769</v>
      </c>
      <c r="I101" s="15"/>
    </row>
    <row r="102" spans="2:9" ht="17.100000000000001" customHeight="1" x14ac:dyDescent="0.2">
      <c r="B102" s="187">
        <f t="shared" si="4"/>
        <v>10</v>
      </c>
      <c r="C102" s="185">
        <f t="shared" si="3"/>
        <v>7.4999999999999997E-2</v>
      </c>
      <c r="D102" s="144">
        <f t="shared" si="0"/>
        <v>0</v>
      </c>
      <c r="E102" s="144">
        <f t="shared" si="1"/>
        <v>0</v>
      </c>
      <c r="F102" s="180">
        <f t="shared" si="2"/>
        <v>1.2199960960124927</v>
      </c>
      <c r="I102" s="15"/>
    </row>
    <row r="103" spans="2:9" ht="17.100000000000001" customHeight="1" x14ac:dyDescent="0.2">
      <c r="B103" s="187">
        <f t="shared" si="4"/>
        <v>11</v>
      </c>
      <c r="C103" s="185">
        <f t="shared" si="3"/>
        <v>8.2500000000000004E-2</v>
      </c>
      <c r="D103" s="144">
        <f t="shared" si="0"/>
        <v>0</v>
      </c>
      <c r="E103" s="144">
        <f t="shared" si="1"/>
        <v>0</v>
      </c>
      <c r="F103" s="180">
        <f t="shared" si="2"/>
        <v>1.2019961536123085</v>
      </c>
      <c r="I103" s="15"/>
    </row>
    <row r="104" spans="2:9" ht="17.100000000000001" customHeight="1" x14ac:dyDescent="0.2">
      <c r="B104" s="187">
        <f t="shared" si="4"/>
        <v>12</v>
      </c>
      <c r="C104" s="185">
        <f t="shared" si="3"/>
        <v>0.09</v>
      </c>
      <c r="D104" s="144">
        <f t="shared" si="0"/>
        <v>0</v>
      </c>
      <c r="E104" s="144">
        <f t="shared" si="1"/>
        <v>0</v>
      </c>
      <c r="F104" s="180">
        <f t="shared" si="2"/>
        <v>1.1839962112121241</v>
      </c>
      <c r="I104" s="15"/>
    </row>
    <row r="105" spans="2:9" ht="17.100000000000001" customHeight="1" x14ac:dyDescent="0.2">
      <c r="B105" s="187">
        <f t="shared" si="4"/>
        <v>13</v>
      </c>
      <c r="C105" s="185">
        <f t="shared" si="3"/>
        <v>9.7500000000000003E-2</v>
      </c>
      <c r="D105" s="144">
        <f t="shared" si="0"/>
        <v>0</v>
      </c>
      <c r="E105" s="144">
        <f t="shared" si="1"/>
        <v>0</v>
      </c>
      <c r="F105" s="180">
        <f t="shared" si="2"/>
        <v>1.1659962688119399</v>
      </c>
      <c r="I105" s="15"/>
    </row>
    <row r="106" spans="2:9" ht="17.100000000000001" customHeight="1" x14ac:dyDescent="0.2">
      <c r="B106" s="187">
        <f t="shared" si="4"/>
        <v>14</v>
      </c>
      <c r="C106" s="185">
        <f t="shared" si="3"/>
        <v>0.105</v>
      </c>
      <c r="D106" s="144">
        <f t="shared" si="0"/>
        <v>0</v>
      </c>
      <c r="E106" s="144">
        <f t="shared" si="1"/>
        <v>0</v>
      </c>
      <c r="F106" s="180">
        <f t="shared" si="2"/>
        <v>1.1479963264117554</v>
      </c>
      <c r="I106" s="15"/>
    </row>
    <row r="107" spans="2:9" ht="17.100000000000001" customHeight="1" x14ac:dyDescent="0.2">
      <c r="B107" s="187">
        <f t="shared" si="4"/>
        <v>15</v>
      </c>
      <c r="C107" s="185">
        <f t="shared" si="3"/>
        <v>0.1125</v>
      </c>
      <c r="D107" s="144">
        <f t="shared" si="0"/>
        <v>0</v>
      </c>
      <c r="E107" s="144">
        <f t="shared" si="1"/>
        <v>0</v>
      </c>
      <c r="F107" s="180">
        <f t="shared" si="2"/>
        <v>1.1299963840115712</v>
      </c>
      <c r="I107" s="15"/>
    </row>
    <row r="108" spans="2:9" ht="17.100000000000001" customHeight="1" x14ac:dyDescent="0.2">
      <c r="B108" s="187">
        <f t="shared" si="4"/>
        <v>16</v>
      </c>
      <c r="C108" s="185">
        <f t="shared" si="3"/>
        <v>0.12</v>
      </c>
      <c r="D108" s="144">
        <f t="shared" si="0"/>
        <v>0</v>
      </c>
      <c r="E108" s="144">
        <f t="shared" si="1"/>
        <v>0</v>
      </c>
      <c r="F108" s="180">
        <f t="shared" si="2"/>
        <v>1.1119964416113868</v>
      </c>
      <c r="I108" s="15"/>
    </row>
    <row r="109" spans="2:9" ht="17.100000000000001" customHeight="1" x14ac:dyDescent="0.2">
      <c r="B109" s="187">
        <f t="shared" si="4"/>
        <v>17</v>
      </c>
      <c r="C109" s="185">
        <f t="shared" si="3"/>
        <v>0.1275</v>
      </c>
      <c r="D109" s="144">
        <f t="shared" si="0"/>
        <v>0</v>
      </c>
      <c r="E109" s="144">
        <f t="shared" si="1"/>
        <v>0</v>
      </c>
      <c r="F109" s="180">
        <f t="shared" si="2"/>
        <v>1.0939964992112026</v>
      </c>
      <c r="I109" s="15"/>
    </row>
    <row r="110" spans="2:9" ht="17.100000000000001" customHeight="1" x14ac:dyDescent="0.2">
      <c r="B110" s="187">
        <f t="shared" si="4"/>
        <v>18</v>
      </c>
      <c r="C110" s="185">
        <f t="shared" si="3"/>
        <v>0.13500000000000001</v>
      </c>
      <c r="D110" s="144">
        <f t="shared" si="0"/>
        <v>0</v>
      </c>
      <c r="E110" s="144">
        <f t="shared" si="1"/>
        <v>0</v>
      </c>
      <c r="F110" s="180">
        <f t="shared" si="2"/>
        <v>1.0759965568110181</v>
      </c>
      <c r="I110" s="15"/>
    </row>
    <row r="111" spans="2:9" ht="17.100000000000001" customHeight="1" x14ac:dyDescent="0.2">
      <c r="B111" s="187">
        <f t="shared" si="4"/>
        <v>19</v>
      </c>
      <c r="C111" s="185">
        <f t="shared" si="3"/>
        <v>0.14249999999999999</v>
      </c>
      <c r="D111" s="144">
        <f t="shared" si="0"/>
        <v>0</v>
      </c>
      <c r="E111" s="144">
        <f t="shared" si="1"/>
        <v>0</v>
      </c>
      <c r="F111" s="180">
        <f t="shared" si="2"/>
        <v>1.0579966144108339</v>
      </c>
      <c r="I111" s="15"/>
    </row>
    <row r="112" spans="2:9" ht="17.100000000000001" customHeight="1" x14ac:dyDescent="0.2">
      <c r="B112" s="187">
        <f t="shared" si="4"/>
        <v>20</v>
      </c>
      <c r="C112" s="185">
        <f t="shared" si="3"/>
        <v>0.15</v>
      </c>
      <c r="D112" s="144">
        <f t="shared" si="0"/>
        <v>0</v>
      </c>
      <c r="E112" s="144">
        <f t="shared" si="1"/>
        <v>0</v>
      </c>
      <c r="F112" s="180">
        <f t="shared" si="2"/>
        <v>1.0399966720106495</v>
      </c>
      <c r="I112" s="15"/>
    </row>
    <row r="113" spans="2:10" ht="17.100000000000001" customHeight="1" x14ac:dyDescent="0.2">
      <c r="B113" s="187">
        <f t="shared" si="4"/>
        <v>21</v>
      </c>
      <c r="C113" s="185">
        <f t="shared" si="3"/>
        <v>0.1575</v>
      </c>
      <c r="D113" s="144">
        <f t="shared" si="0"/>
        <v>0</v>
      </c>
      <c r="E113" s="144">
        <f t="shared" si="1"/>
        <v>0</v>
      </c>
      <c r="F113" s="180">
        <f t="shared" si="2"/>
        <v>1.0219967296104653</v>
      </c>
      <c r="I113" s="15"/>
    </row>
    <row r="114" spans="2:10" ht="17.100000000000001" customHeight="1" x14ac:dyDescent="0.2">
      <c r="B114" s="187">
        <f t="shared" si="4"/>
        <v>22</v>
      </c>
      <c r="C114" s="185">
        <f t="shared" si="3"/>
        <v>0.16500000000000001</v>
      </c>
      <c r="D114" s="144">
        <f t="shared" si="0"/>
        <v>0</v>
      </c>
      <c r="E114" s="144">
        <f t="shared" si="1"/>
        <v>0</v>
      </c>
      <c r="F114" s="180">
        <f t="shared" si="2"/>
        <v>1.0039967872102808</v>
      </c>
      <c r="I114" s="15"/>
    </row>
    <row r="115" spans="2:10" ht="17.100000000000001" customHeight="1" x14ac:dyDescent="0.2">
      <c r="B115" s="187">
        <f t="shared" si="4"/>
        <v>23</v>
      </c>
      <c r="C115" s="185">
        <f t="shared" si="3"/>
        <v>0.17249999999999999</v>
      </c>
      <c r="D115" s="144">
        <f t="shared" si="0"/>
        <v>0</v>
      </c>
      <c r="E115" s="144">
        <f t="shared" si="1"/>
        <v>0</v>
      </c>
      <c r="F115" s="180">
        <f t="shared" si="2"/>
        <v>0.98599684481009664</v>
      </c>
      <c r="I115" s="15"/>
    </row>
    <row r="116" spans="2:10" ht="17.100000000000001" customHeight="1" x14ac:dyDescent="0.2">
      <c r="B116" s="187">
        <f t="shared" si="4"/>
        <v>24</v>
      </c>
      <c r="C116" s="185">
        <f t="shared" si="3"/>
        <v>0.18</v>
      </c>
      <c r="D116" s="144">
        <f t="shared" si="0"/>
        <v>0</v>
      </c>
      <c r="E116" s="144">
        <f t="shared" si="1"/>
        <v>0</v>
      </c>
      <c r="F116" s="180">
        <f t="shared" si="2"/>
        <v>0.96799690240991221</v>
      </c>
      <c r="I116" s="15"/>
    </row>
    <row r="117" spans="2:10" ht="17.100000000000001" customHeight="1" x14ac:dyDescent="0.2">
      <c r="B117" s="187">
        <f t="shared" si="4"/>
        <v>25</v>
      </c>
      <c r="C117" s="185">
        <f t="shared" si="3"/>
        <v>0.1875</v>
      </c>
      <c r="D117" s="144">
        <f t="shared" si="0"/>
        <v>0</v>
      </c>
      <c r="E117" s="144">
        <f t="shared" si="1"/>
        <v>0</v>
      </c>
      <c r="F117" s="180">
        <f t="shared" si="2"/>
        <v>0.949996960009728</v>
      </c>
      <c r="I117" s="15"/>
    </row>
    <row r="118" spans="2:10" ht="17.100000000000001" customHeight="1" x14ac:dyDescent="0.2">
      <c r="B118" s="187">
        <f t="shared" si="4"/>
        <v>26</v>
      </c>
      <c r="C118" s="185">
        <f t="shared" si="3"/>
        <v>0.19500000000000001</v>
      </c>
      <c r="D118" s="144">
        <f t="shared" si="0"/>
        <v>0</v>
      </c>
      <c r="E118" s="144">
        <f t="shared" si="1"/>
        <v>0</v>
      </c>
      <c r="F118" s="180">
        <f t="shared" si="2"/>
        <v>0.93199701760954357</v>
      </c>
      <c r="J118" s="26"/>
    </row>
    <row r="119" spans="2:10" ht="17.100000000000001" customHeight="1" x14ac:dyDescent="0.2">
      <c r="B119" s="187">
        <f t="shared" si="4"/>
        <v>27</v>
      </c>
      <c r="C119" s="185">
        <f t="shared" si="3"/>
        <v>0.20250000000000001</v>
      </c>
      <c r="D119" s="144">
        <f t="shared" si="0"/>
        <v>0</v>
      </c>
      <c r="E119" s="144">
        <f t="shared" si="1"/>
        <v>0</v>
      </c>
      <c r="F119" s="180">
        <f t="shared" si="2"/>
        <v>0.91399707520935936</v>
      </c>
      <c r="J119" s="19"/>
    </row>
    <row r="120" spans="2:10" ht="17.100000000000001" customHeight="1" x14ac:dyDescent="0.2">
      <c r="B120" s="187">
        <f t="shared" si="4"/>
        <v>28</v>
      </c>
      <c r="C120" s="185">
        <f t="shared" si="3"/>
        <v>0.21</v>
      </c>
      <c r="D120" s="144">
        <f t="shared" si="0"/>
        <v>0</v>
      </c>
      <c r="E120" s="144">
        <f t="shared" si="1"/>
        <v>0</v>
      </c>
      <c r="F120" s="180">
        <f t="shared" si="2"/>
        <v>0.89599713280917503</v>
      </c>
      <c r="J120" s="19"/>
    </row>
    <row r="121" spans="2:10" ht="17.100000000000001" customHeight="1" x14ac:dyDescent="0.2">
      <c r="B121" s="187">
        <f t="shared" si="4"/>
        <v>29</v>
      </c>
      <c r="C121" s="185">
        <f t="shared" si="3"/>
        <v>0.2175</v>
      </c>
      <c r="D121" s="144">
        <f t="shared" si="0"/>
        <v>0</v>
      </c>
      <c r="E121" s="144">
        <f t="shared" si="1"/>
        <v>0</v>
      </c>
      <c r="F121" s="180">
        <f t="shared" si="2"/>
        <v>0.87799719040899071</v>
      </c>
      <c r="J121" s="19"/>
    </row>
    <row r="122" spans="2:10" ht="17.100000000000001" customHeight="1" x14ac:dyDescent="0.2">
      <c r="B122" s="187">
        <f t="shared" si="4"/>
        <v>30</v>
      </c>
      <c r="C122" s="185">
        <f t="shared" si="3"/>
        <v>0.22500000000000001</v>
      </c>
      <c r="D122" s="144">
        <f t="shared" si="0"/>
        <v>0</v>
      </c>
      <c r="E122" s="144">
        <f t="shared" si="1"/>
        <v>0</v>
      </c>
      <c r="F122" s="180">
        <f t="shared" si="2"/>
        <v>0.85999724800880628</v>
      </c>
      <c r="J122" s="19"/>
    </row>
    <row r="123" spans="2:10" ht="17.100000000000001" customHeight="1" x14ac:dyDescent="0.2">
      <c r="B123" s="187">
        <f t="shared" si="4"/>
        <v>31</v>
      </c>
      <c r="C123" s="185">
        <f t="shared" si="3"/>
        <v>0.23250000000000001</v>
      </c>
      <c r="D123" s="144">
        <f t="shared" si="0"/>
        <v>0</v>
      </c>
      <c r="E123" s="144">
        <f t="shared" si="1"/>
        <v>0</v>
      </c>
      <c r="F123" s="180">
        <f t="shared" si="2"/>
        <v>0.84199730560862196</v>
      </c>
      <c r="J123" s="19"/>
    </row>
    <row r="124" spans="2:10" ht="17.100000000000001" customHeight="1" x14ac:dyDescent="0.2">
      <c r="B124" s="187">
        <f t="shared" si="4"/>
        <v>32</v>
      </c>
      <c r="C124" s="185">
        <f t="shared" si="3"/>
        <v>0.24</v>
      </c>
      <c r="D124" s="144">
        <f t="shared" ref="D124:D155" si="5">AC233</f>
        <v>0</v>
      </c>
      <c r="E124" s="144">
        <f t="shared" ref="E124:E155" si="6">AD233</f>
        <v>0</v>
      </c>
      <c r="F124" s="180">
        <f t="shared" ref="F124:F155" si="7" xml:space="preserve"> AF233</f>
        <v>0.82399736320843775</v>
      </c>
      <c r="J124" s="19"/>
    </row>
    <row r="125" spans="2:10" ht="17.100000000000001" customHeight="1" x14ac:dyDescent="0.2">
      <c r="B125" s="187">
        <f t="shared" si="4"/>
        <v>33</v>
      </c>
      <c r="C125" s="185">
        <f t="shared" ref="C125:C156" si="8">B125*L/100</f>
        <v>0.2475</v>
      </c>
      <c r="D125" s="144">
        <f t="shared" si="5"/>
        <v>0</v>
      </c>
      <c r="E125" s="144">
        <f t="shared" si="6"/>
        <v>0</v>
      </c>
      <c r="F125" s="180">
        <f t="shared" si="7"/>
        <v>0.80599742080825343</v>
      </c>
      <c r="J125" s="19"/>
    </row>
    <row r="126" spans="2:10" ht="17.100000000000001" customHeight="1" x14ac:dyDescent="0.2">
      <c r="B126" s="187">
        <f t="shared" si="4"/>
        <v>34</v>
      </c>
      <c r="C126" s="185">
        <f t="shared" si="8"/>
        <v>0.255</v>
      </c>
      <c r="D126" s="144">
        <f t="shared" si="5"/>
        <v>4</v>
      </c>
      <c r="E126" s="144">
        <f t="shared" si="6"/>
        <v>2.0000000000000018E-2</v>
      </c>
      <c r="F126" s="180">
        <f t="shared" si="7"/>
        <v>0.78799787840678914</v>
      </c>
      <c r="J126" s="19"/>
    </row>
    <row r="127" spans="2:10" ht="17.100000000000001" customHeight="1" x14ac:dyDescent="0.2">
      <c r="B127" s="187">
        <f t="shared" si="4"/>
        <v>35</v>
      </c>
      <c r="C127" s="185">
        <f t="shared" si="8"/>
        <v>0.26250000000000001</v>
      </c>
      <c r="D127" s="144">
        <f t="shared" si="5"/>
        <v>4</v>
      </c>
      <c r="E127" s="144">
        <f t="shared" si="6"/>
        <v>5.0000000000000044E-2</v>
      </c>
      <c r="F127" s="180">
        <f t="shared" si="7"/>
        <v>0.77000378598788477</v>
      </c>
      <c r="J127" s="19"/>
    </row>
    <row r="128" spans="2:10" ht="17.100000000000001" customHeight="1" x14ac:dyDescent="0.2">
      <c r="B128" s="187">
        <f t="shared" si="4"/>
        <v>36</v>
      </c>
      <c r="C128" s="185">
        <f t="shared" si="8"/>
        <v>0.27</v>
      </c>
      <c r="D128" s="144">
        <f t="shared" si="5"/>
        <v>4</v>
      </c>
      <c r="E128" s="144">
        <f t="shared" si="6"/>
        <v>8.0000000000000071E-2</v>
      </c>
      <c r="F128" s="180">
        <f t="shared" si="7"/>
        <v>0.75202319352578062</v>
      </c>
      <c r="J128" s="19"/>
    </row>
    <row r="129" spans="2:18" ht="17.100000000000001" customHeight="1" x14ac:dyDescent="0.2">
      <c r="B129" s="187">
        <f t="shared" si="4"/>
        <v>37</v>
      </c>
      <c r="C129" s="185">
        <f t="shared" si="8"/>
        <v>0.27750000000000002</v>
      </c>
      <c r="D129" s="144">
        <f t="shared" si="5"/>
        <v>4</v>
      </c>
      <c r="E129" s="144">
        <f t="shared" si="6"/>
        <v>0.1100000000000001</v>
      </c>
      <c r="F129" s="180">
        <f t="shared" si="7"/>
        <v>0.73406420099455671</v>
      </c>
      <c r="J129" s="19"/>
    </row>
    <row r="130" spans="2:18" ht="17.100000000000001" customHeight="1" x14ac:dyDescent="0.2">
      <c r="B130" s="187">
        <f t="shared" si="4"/>
        <v>38</v>
      </c>
      <c r="C130" s="185">
        <f t="shared" si="8"/>
        <v>0.28499999999999998</v>
      </c>
      <c r="D130" s="144">
        <f t="shared" si="5"/>
        <v>4</v>
      </c>
      <c r="E130" s="144">
        <f t="shared" si="6"/>
        <v>0.1399999999999999</v>
      </c>
      <c r="F130" s="180">
        <f t="shared" si="7"/>
        <v>0.71613490836829319</v>
      </c>
      <c r="J130" s="19"/>
    </row>
    <row r="131" spans="2:18" ht="17.100000000000001" customHeight="1" x14ac:dyDescent="0.2">
      <c r="B131" s="187">
        <f t="shared" si="4"/>
        <v>39</v>
      </c>
      <c r="C131" s="185">
        <f t="shared" si="8"/>
        <v>0.29249999999999998</v>
      </c>
      <c r="D131" s="144">
        <f t="shared" si="5"/>
        <v>4</v>
      </c>
      <c r="E131" s="144">
        <f t="shared" si="6"/>
        <v>0.16999999999999993</v>
      </c>
      <c r="F131" s="180">
        <f t="shared" si="7"/>
        <v>0.69824341562107006</v>
      </c>
      <c r="J131" s="19"/>
    </row>
    <row r="132" spans="2:18" ht="17.100000000000001" customHeight="1" x14ac:dyDescent="0.2">
      <c r="B132" s="187">
        <f t="shared" si="4"/>
        <v>40</v>
      </c>
      <c r="C132" s="185">
        <f t="shared" si="8"/>
        <v>0.3</v>
      </c>
      <c r="D132" s="144">
        <f t="shared" si="5"/>
        <v>4</v>
      </c>
      <c r="E132" s="144">
        <f t="shared" si="6"/>
        <v>0.19999999999999996</v>
      </c>
      <c r="F132" s="180">
        <f t="shared" si="7"/>
        <v>0.68039782272696725</v>
      </c>
      <c r="J132" s="19"/>
    </row>
    <row r="133" spans="2:18" ht="17.100000000000001" customHeight="1" x14ac:dyDescent="0.2">
      <c r="B133" s="187">
        <f t="shared" si="4"/>
        <v>41</v>
      </c>
      <c r="C133" s="185">
        <f t="shared" si="8"/>
        <v>0.3075</v>
      </c>
      <c r="D133" s="144">
        <f t="shared" si="5"/>
        <v>4</v>
      </c>
      <c r="E133" s="144">
        <f t="shared" si="6"/>
        <v>0.22999999999999998</v>
      </c>
      <c r="F133" s="180">
        <f t="shared" si="7"/>
        <v>0.6626062296600651</v>
      </c>
      <c r="J133" s="19"/>
    </row>
    <row r="134" spans="2:18" ht="17.100000000000001" customHeight="1" x14ac:dyDescent="0.2">
      <c r="B134" s="187">
        <f t="shared" si="4"/>
        <v>42</v>
      </c>
      <c r="C134" s="185">
        <f t="shared" si="8"/>
        <v>0.315</v>
      </c>
      <c r="D134" s="144">
        <f t="shared" si="5"/>
        <v>4</v>
      </c>
      <c r="E134" s="144">
        <f t="shared" si="6"/>
        <v>0.26</v>
      </c>
      <c r="F134" s="180">
        <f t="shared" si="7"/>
        <v>0.64487673639444354</v>
      </c>
      <c r="J134" s="19"/>
    </row>
    <row r="135" spans="2:18" ht="17.100000000000001" customHeight="1" x14ac:dyDescent="0.2">
      <c r="B135" s="187">
        <f t="shared" si="4"/>
        <v>43</v>
      </c>
      <c r="C135" s="185">
        <f t="shared" si="8"/>
        <v>0.32250000000000001</v>
      </c>
      <c r="D135" s="144">
        <f t="shared" si="5"/>
        <v>4</v>
      </c>
      <c r="E135" s="144">
        <f t="shared" si="6"/>
        <v>0.29000000000000004</v>
      </c>
      <c r="F135" s="180">
        <f t="shared" si="7"/>
        <v>0.62721744290418269</v>
      </c>
      <c r="J135" s="19"/>
    </row>
    <row r="136" spans="2:18" ht="17.100000000000001" customHeight="1" x14ac:dyDescent="0.2">
      <c r="B136" s="187">
        <f t="shared" si="4"/>
        <v>44</v>
      </c>
      <c r="C136" s="185">
        <f t="shared" si="8"/>
        <v>0.33</v>
      </c>
      <c r="D136" s="144">
        <f t="shared" si="5"/>
        <v>4</v>
      </c>
      <c r="E136" s="144">
        <f t="shared" si="6"/>
        <v>0.32000000000000006</v>
      </c>
      <c r="F136" s="180">
        <f t="shared" si="7"/>
        <v>0.60963644916336268</v>
      </c>
      <c r="J136" s="19"/>
    </row>
    <row r="137" spans="2:18" ht="17.100000000000001" customHeight="1" x14ac:dyDescent="0.2">
      <c r="B137" s="187">
        <f t="shared" si="4"/>
        <v>45</v>
      </c>
      <c r="C137" s="185">
        <f t="shared" si="8"/>
        <v>0.33750000000000002</v>
      </c>
      <c r="D137" s="144">
        <f t="shared" si="5"/>
        <v>4</v>
      </c>
      <c r="E137" s="144">
        <f t="shared" si="6"/>
        <v>0.35000000000000009</v>
      </c>
      <c r="F137" s="180">
        <f t="shared" si="7"/>
        <v>0.59214185514606343</v>
      </c>
      <c r="J137" s="19"/>
    </row>
    <row r="138" spans="2:18" ht="17.100000000000001" customHeight="1" x14ac:dyDescent="0.2">
      <c r="B138" s="187">
        <f t="shared" si="4"/>
        <v>46</v>
      </c>
      <c r="C138" s="185">
        <f t="shared" si="8"/>
        <v>0.34499999999999997</v>
      </c>
      <c r="D138" s="144">
        <f t="shared" si="5"/>
        <v>4</v>
      </c>
      <c r="E138" s="144">
        <f t="shared" si="6"/>
        <v>0.37999999999999989</v>
      </c>
      <c r="F138" s="180">
        <f t="shared" si="7"/>
        <v>0.5747417608263653</v>
      </c>
      <c r="J138" s="19"/>
    </row>
    <row r="139" spans="2:18" ht="17.100000000000001" customHeight="1" x14ac:dyDescent="0.2">
      <c r="B139" s="187">
        <f t="shared" si="4"/>
        <v>47</v>
      </c>
      <c r="C139" s="185">
        <f t="shared" si="8"/>
        <v>0.35249999999999998</v>
      </c>
      <c r="D139" s="144">
        <f t="shared" si="5"/>
        <v>4</v>
      </c>
      <c r="E139" s="144">
        <f t="shared" si="6"/>
        <v>0.40999999999999992</v>
      </c>
      <c r="F139" s="180">
        <f t="shared" si="7"/>
        <v>0.55744426617834819</v>
      </c>
      <c r="J139" s="19"/>
    </row>
    <row r="140" spans="2:18" ht="17.100000000000001" customHeight="1" x14ac:dyDescent="0.2">
      <c r="B140" s="187">
        <f t="shared" si="4"/>
        <v>48</v>
      </c>
      <c r="C140" s="185">
        <f t="shared" si="8"/>
        <v>0.36</v>
      </c>
      <c r="D140" s="144">
        <f t="shared" si="5"/>
        <v>4</v>
      </c>
      <c r="E140" s="144">
        <f t="shared" si="6"/>
        <v>0.43999999999999995</v>
      </c>
      <c r="F140" s="180">
        <f t="shared" si="7"/>
        <v>0.54025747117609224</v>
      </c>
      <c r="J140" s="19"/>
    </row>
    <row r="141" spans="2:18" ht="17.100000000000001" customHeight="1" x14ac:dyDescent="0.2">
      <c r="B141" s="187">
        <f t="shared" si="4"/>
        <v>49</v>
      </c>
      <c r="C141" s="185">
        <f t="shared" si="8"/>
        <v>0.36749999999999999</v>
      </c>
      <c r="D141" s="144">
        <f t="shared" si="5"/>
        <v>4</v>
      </c>
      <c r="E141" s="144">
        <f t="shared" si="6"/>
        <v>0.47</v>
      </c>
      <c r="F141" s="180">
        <f t="shared" si="7"/>
        <v>0.52318947579367747</v>
      </c>
      <c r="J141" s="19"/>
    </row>
    <row r="142" spans="2:18" ht="17.100000000000001" customHeight="1" x14ac:dyDescent="0.2">
      <c r="B142" s="187">
        <f t="shared" si="4"/>
        <v>50</v>
      </c>
      <c r="C142" s="185">
        <f t="shared" si="8"/>
        <v>0.375</v>
      </c>
      <c r="D142" s="144">
        <f t="shared" si="5"/>
        <v>4</v>
      </c>
      <c r="E142" s="144">
        <f t="shared" si="6"/>
        <v>0.5</v>
      </c>
      <c r="F142" s="180">
        <f t="shared" si="7"/>
        <v>0.50624838000518402</v>
      </c>
      <c r="J142" s="19"/>
    </row>
    <row r="143" spans="2:18" ht="17.100000000000001" customHeight="1" x14ac:dyDescent="0.2">
      <c r="B143" s="187">
        <f t="shared" si="4"/>
        <v>51</v>
      </c>
      <c r="C143" s="185">
        <f t="shared" si="8"/>
        <v>0.38250000000000001</v>
      </c>
      <c r="D143" s="144">
        <f t="shared" si="5"/>
        <v>4</v>
      </c>
      <c r="E143" s="144">
        <f t="shared" si="6"/>
        <v>0.53</v>
      </c>
      <c r="F143" s="180">
        <f t="shared" si="7"/>
        <v>0.4894422837846919</v>
      </c>
      <c r="J143" s="19"/>
      <c r="P143" s="16"/>
      <c r="R143" s="16"/>
    </row>
    <row r="144" spans="2:18" ht="17.100000000000001" customHeight="1" x14ac:dyDescent="0.2">
      <c r="B144" s="187">
        <f t="shared" si="4"/>
        <v>52</v>
      </c>
      <c r="C144" s="185">
        <f t="shared" si="8"/>
        <v>0.39</v>
      </c>
      <c r="D144" s="144">
        <f t="shared" si="5"/>
        <v>4</v>
      </c>
      <c r="E144" s="144">
        <f t="shared" si="6"/>
        <v>0.56000000000000005</v>
      </c>
      <c r="F144" s="180">
        <f t="shared" si="7"/>
        <v>0.47277928710628125</v>
      </c>
      <c r="J144" s="19"/>
    </row>
    <row r="145" spans="2:14" ht="17.100000000000001" customHeight="1" x14ac:dyDescent="0.2">
      <c r="B145" s="187">
        <f t="shared" si="4"/>
        <v>53</v>
      </c>
      <c r="C145" s="185">
        <f t="shared" si="8"/>
        <v>0.39750000000000002</v>
      </c>
      <c r="D145" s="144">
        <f t="shared" si="5"/>
        <v>4</v>
      </c>
      <c r="E145" s="144">
        <f t="shared" si="6"/>
        <v>0.59000000000000008</v>
      </c>
      <c r="F145" s="180">
        <f t="shared" si="7"/>
        <v>0.45626748994403216</v>
      </c>
      <c r="J145" s="19"/>
    </row>
    <row r="146" spans="2:14" ht="17.100000000000001" customHeight="1" x14ac:dyDescent="0.2">
      <c r="B146" s="187">
        <f t="shared" si="4"/>
        <v>54</v>
      </c>
      <c r="C146" s="185">
        <f t="shared" si="8"/>
        <v>0.40500000000000003</v>
      </c>
      <c r="D146" s="144">
        <f t="shared" si="5"/>
        <v>4</v>
      </c>
      <c r="E146" s="144">
        <f t="shared" si="6"/>
        <v>0.62000000000000011</v>
      </c>
      <c r="F146" s="180">
        <f t="shared" si="7"/>
        <v>0.43991499227202474</v>
      </c>
      <c r="J146" s="19"/>
    </row>
    <row r="147" spans="2:14" ht="17.100000000000001" customHeight="1" x14ac:dyDescent="0.2">
      <c r="B147" s="187">
        <f t="shared" si="4"/>
        <v>55</v>
      </c>
      <c r="C147" s="185">
        <f t="shared" si="8"/>
        <v>0.41249999999999998</v>
      </c>
      <c r="D147" s="144">
        <f t="shared" si="5"/>
        <v>4</v>
      </c>
      <c r="E147" s="144">
        <f t="shared" si="6"/>
        <v>0.64999999999999991</v>
      </c>
      <c r="F147" s="180">
        <f t="shared" si="7"/>
        <v>0.42372989406433909</v>
      </c>
      <c r="J147" s="19"/>
    </row>
    <row r="148" spans="2:14" ht="17.100000000000001" customHeight="1" x14ac:dyDescent="0.2">
      <c r="B148" s="187">
        <f t="shared" si="4"/>
        <v>56</v>
      </c>
      <c r="C148" s="185">
        <f t="shared" si="8"/>
        <v>0.42</v>
      </c>
      <c r="D148" s="144">
        <f t="shared" si="5"/>
        <v>4</v>
      </c>
      <c r="E148" s="144">
        <f t="shared" si="6"/>
        <v>0.67999999999999994</v>
      </c>
      <c r="F148" s="180">
        <f t="shared" si="7"/>
        <v>0.40772029529505516</v>
      </c>
      <c r="J148" s="19"/>
    </row>
    <row r="149" spans="2:14" ht="17.100000000000001" customHeight="1" x14ac:dyDescent="0.2">
      <c r="B149" s="187">
        <f t="shared" si="4"/>
        <v>57</v>
      </c>
      <c r="C149" s="185">
        <f t="shared" si="8"/>
        <v>0.42749999999999999</v>
      </c>
      <c r="D149" s="144">
        <f t="shared" si="5"/>
        <v>4</v>
      </c>
      <c r="E149" s="144">
        <f t="shared" si="6"/>
        <v>0.71</v>
      </c>
      <c r="F149" s="180">
        <f t="shared" si="7"/>
        <v>0.39189429593825298</v>
      </c>
      <c r="J149" s="19"/>
    </row>
    <row r="150" spans="2:14" ht="17.100000000000001" customHeight="1" x14ac:dyDescent="0.2">
      <c r="B150" s="187">
        <f t="shared" si="4"/>
        <v>58</v>
      </c>
      <c r="C150" s="185">
        <f t="shared" si="8"/>
        <v>0.435</v>
      </c>
      <c r="D150" s="144">
        <f t="shared" si="5"/>
        <v>4</v>
      </c>
      <c r="E150" s="144">
        <f t="shared" si="6"/>
        <v>0.74</v>
      </c>
      <c r="F150" s="180">
        <f t="shared" si="7"/>
        <v>0.37625999596801296</v>
      </c>
      <c r="J150" s="19"/>
    </row>
    <row r="151" spans="2:14" ht="17.100000000000001" customHeight="1" x14ac:dyDescent="0.2">
      <c r="B151" s="187">
        <f t="shared" si="4"/>
        <v>59</v>
      </c>
      <c r="C151" s="185">
        <f t="shared" si="8"/>
        <v>0.4425</v>
      </c>
      <c r="D151" s="144">
        <f t="shared" si="5"/>
        <v>4</v>
      </c>
      <c r="E151" s="144">
        <f t="shared" si="6"/>
        <v>0.77</v>
      </c>
      <c r="F151" s="180">
        <f t="shared" si="7"/>
        <v>0.36082549535841479</v>
      </c>
      <c r="J151" s="19"/>
    </row>
    <row r="152" spans="2:14" ht="17.100000000000001" customHeight="1" x14ac:dyDescent="0.2">
      <c r="B152" s="187">
        <f t="shared" si="4"/>
        <v>60</v>
      </c>
      <c r="C152" s="185">
        <f t="shared" si="8"/>
        <v>0.45</v>
      </c>
      <c r="D152" s="144">
        <f t="shared" si="5"/>
        <v>4</v>
      </c>
      <c r="E152" s="144">
        <f t="shared" si="6"/>
        <v>0.8</v>
      </c>
      <c r="F152" s="180">
        <f t="shared" si="7"/>
        <v>0.34559889408353878</v>
      </c>
      <c r="J152" s="19"/>
      <c r="N152" s="16"/>
    </row>
    <row r="153" spans="2:14" ht="17.100000000000001" customHeight="1" x14ac:dyDescent="0.2">
      <c r="B153" s="187">
        <f t="shared" si="4"/>
        <v>61</v>
      </c>
      <c r="C153" s="185">
        <f t="shared" si="8"/>
        <v>0.45750000000000002</v>
      </c>
      <c r="D153" s="144">
        <f t="shared" si="5"/>
        <v>4</v>
      </c>
      <c r="E153" s="144">
        <f t="shared" si="6"/>
        <v>0.83000000000000007</v>
      </c>
      <c r="F153" s="180">
        <f t="shared" si="7"/>
        <v>0.33058829211746521</v>
      </c>
      <c r="J153" s="19"/>
    </row>
    <row r="154" spans="2:14" ht="17.100000000000001" customHeight="1" x14ac:dyDescent="0.2">
      <c r="B154" s="187">
        <f t="shared" si="4"/>
        <v>62</v>
      </c>
      <c r="C154" s="185">
        <f t="shared" si="8"/>
        <v>0.46500000000000002</v>
      </c>
      <c r="D154" s="144">
        <f t="shared" si="5"/>
        <v>4</v>
      </c>
      <c r="E154" s="144">
        <f t="shared" si="6"/>
        <v>0.8600000000000001</v>
      </c>
      <c r="F154" s="180">
        <f t="shared" si="7"/>
        <v>0.31580178943427367</v>
      </c>
      <c r="J154" s="19"/>
    </row>
    <row r="155" spans="2:14" ht="17.100000000000001" customHeight="1" x14ac:dyDescent="0.2">
      <c r="B155" s="187">
        <f t="shared" si="4"/>
        <v>63</v>
      </c>
      <c r="C155" s="185">
        <f t="shared" si="8"/>
        <v>0.47249999999999998</v>
      </c>
      <c r="D155" s="144">
        <f t="shared" si="5"/>
        <v>4</v>
      </c>
      <c r="E155" s="144">
        <f t="shared" si="6"/>
        <v>0.8899999999999999</v>
      </c>
      <c r="F155" s="180">
        <f t="shared" si="7"/>
        <v>0.30124748600804474</v>
      </c>
      <c r="J155" s="19"/>
    </row>
    <row r="156" spans="2:14" ht="17.100000000000001" customHeight="1" x14ac:dyDescent="0.2">
      <c r="B156" s="187">
        <f t="shared" si="4"/>
        <v>64</v>
      </c>
      <c r="C156" s="185">
        <f t="shared" si="8"/>
        <v>0.48</v>
      </c>
      <c r="D156" s="144">
        <f t="shared" ref="D156:D187" si="9">AC265</f>
        <v>4</v>
      </c>
      <c r="E156" s="144">
        <f t="shared" ref="E156:E187" si="10">AD265</f>
        <v>0.91999999999999993</v>
      </c>
      <c r="F156" s="180">
        <f t="shared" ref="F156:F187" si="11" xml:space="preserve"> AF265</f>
        <v>0.28693348181285827</v>
      </c>
      <c r="J156" s="19"/>
    </row>
    <row r="157" spans="2:14" ht="17.100000000000001" customHeight="1" x14ac:dyDescent="0.2">
      <c r="B157" s="187">
        <f t="shared" si="4"/>
        <v>65</v>
      </c>
      <c r="C157" s="185">
        <f t="shared" ref="C157:C188" si="12">B157*L/100</f>
        <v>0.48749999999999999</v>
      </c>
      <c r="D157" s="144">
        <f t="shared" si="9"/>
        <v>4</v>
      </c>
      <c r="E157" s="144">
        <f t="shared" si="10"/>
        <v>0.95</v>
      </c>
      <c r="F157" s="180">
        <f t="shared" si="11"/>
        <v>0.27286787682279412</v>
      </c>
      <c r="J157" s="19"/>
    </row>
    <row r="158" spans="2:14" ht="17.100000000000001" customHeight="1" x14ac:dyDescent="0.2">
      <c r="B158" s="187">
        <f t="shared" ref="B158:B192" si="13">+B157+1</f>
        <v>66</v>
      </c>
      <c r="C158" s="185">
        <f t="shared" si="12"/>
        <v>0.495</v>
      </c>
      <c r="D158" s="144">
        <f t="shared" si="9"/>
        <v>4</v>
      </c>
      <c r="E158" s="144">
        <f t="shared" si="10"/>
        <v>0.98</v>
      </c>
      <c r="F158" s="180">
        <f t="shared" si="11"/>
        <v>0.25905877101193281</v>
      </c>
      <c r="J158" s="19"/>
    </row>
    <row r="159" spans="2:14" ht="17.100000000000001" customHeight="1" x14ac:dyDescent="0.2">
      <c r="B159" s="187">
        <f t="shared" si="13"/>
        <v>67</v>
      </c>
      <c r="C159" s="185">
        <f t="shared" si="12"/>
        <v>0.50249999999999995</v>
      </c>
      <c r="D159" s="144">
        <f t="shared" si="9"/>
        <v>4</v>
      </c>
      <c r="E159" s="144">
        <f t="shared" si="10"/>
        <v>1.0099999999999998</v>
      </c>
      <c r="F159" s="180">
        <f t="shared" si="11"/>
        <v>0.24551426435435419</v>
      </c>
      <c r="J159" s="19"/>
    </row>
    <row r="160" spans="2:14" ht="17.100000000000001" customHeight="1" x14ac:dyDescent="0.2">
      <c r="B160" s="187">
        <f t="shared" si="13"/>
        <v>68</v>
      </c>
      <c r="C160" s="185">
        <f t="shared" si="12"/>
        <v>0.51</v>
      </c>
      <c r="D160" s="144">
        <f t="shared" si="9"/>
        <v>4</v>
      </c>
      <c r="E160" s="144">
        <f t="shared" si="10"/>
        <v>1.04</v>
      </c>
      <c r="F160" s="180">
        <f t="shared" si="11"/>
        <v>0.23224245682413824</v>
      </c>
      <c r="J160" s="19"/>
    </row>
    <row r="161" spans="2:10" ht="17.100000000000001" customHeight="1" x14ac:dyDescent="0.2">
      <c r="B161" s="187">
        <f t="shared" si="13"/>
        <v>69</v>
      </c>
      <c r="C161" s="185">
        <f t="shared" si="12"/>
        <v>0.51749999999999996</v>
      </c>
      <c r="D161" s="144">
        <f t="shared" si="9"/>
        <v>4</v>
      </c>
      <c r="E161" s="144">
        <f t="shared" si="10"/>
        <v>1.0699999999999998</v>
      </c>
      <c r="F161" s="180">
        <f t="shared" si="11"/>
        <v>0.21925144839536528</v>
      </c>
      <c r="J161" s="19"/>
    </row>
    <row r="162" spans="2:10" ht="17.100000000000001" customHeight="1" x14ac:dyDescent="0.2">
      <c r="B162" s="187">
        <f t="shared" si="13"/>
        <v>70</v>
      </c>
      <c r="C162" s="185">
        <f t="shared" si="12"/>
        <v>0.52500000000000002</v>
      </c>
      <c r="D162" s="144">
        <f t="shared" si="9"/>
        <v>4</v>
      </c>
      <c r="E162" s="144">
        <f t="shared" si="10"/>
        <v>1.1000000000000001</v>
      </c>
      <c r="F162" s="180">
        <f t="shared" si="11"/>
        <v>0.20654933904211492</v>
      </c>
      <c r="J162" s="19"/>
    </row>
    <row r="163" spans="2:10" ht="17.100000000000001" customHeight="1" x14ac:dyDescent="0.2">
      <c r="B163" s="187">
        <f t="shared" si="13"/>
        <v>71</v>
      </c>
      <c r="C163" s="185">
        <f t="shared" si="12"/>
        <v>0.53249999999999997</v>
      </c>
      <c r="D163" s="144">
        <f t="shared" si="9"/>
        <v>4</v>
      </c>
      <c r="E163" s="144">
        <f t="shared" si="10"/>
        <v>1.1299999999999999</v>
      </c>
      <c r="F163" s="180">
        <f t="shared" si="11"/>
        <v>0.19414422873846796</v>
      </c>
      <c r="J163" s="19"/>
    </row>
    <row r="164" spans="2:10" ht="17.100000000000001" customHeight="1" x14ac:dyDescent="0.2">
      <c r="B164" s="187">
        <f t="shared" si="13"/>
        <v>72</v>
      </c>
      <c r="C164" s="185">
        <f t="shared" si="12"/>
        <v>0.54</v>
      </c>
      <c r="D164" s="144">
        <f t="shared" si="9"/>
        <v>4</v>
      </c>
      <c r="E164" s="144">
        <f t="shared" si="10"/>
        <v>1.1600000000000001</v>
      </c>
      <c r="F164" s="180">
        <f t="shared" si="11"/>
        <v>0.18204421745850399</v>
      </c>
      <c r="J164" s="19"/>
    </row>
    <row r="165" spans="2:10" ht="17.100000000000001" customHeight="1" x14ac:dyDescent="0.2">
      <c r="B165" s="187">
        <f t="shared" si="13"/>
        <v>73</v>
      </c>
      <c r="C165" s="185">
        <f t="shared" si="12"/>
        <v>0.54749999999999999</v>
      </c>
      <c r="D165" s="144">
        <f t="shared" si="9"/>
        <v>4</v>
      </c>
      <c r="E165" s="144">
        <f t="shared" si="10"/>
        <v>1.19</v>
      </c>
      <c r="F165" s="180">
        <f t="shared" si="11"/>
        <v>0.17025740517630339</v>
      </c>
      <c r="J165" s="19"/>
    </row>
    <row r="166" spans="2:10" ht="17.100000000000001" customHeight="1" x14ac:dyDescent="0.2">
      <c r="B166" s="187">
        <f t="shared" si="13"/>
        <v>74</v>
      </c>
      <c r="C166" s="185">
        <f t="shared" si="12"/>
        <v>0.55500000000000005</v>
      </c>
      <c r="D166" s="144">
        <f t="shared" si="9"/>
        <v>4</v>
      </c>
      <c r="E166" s="144">
        <f t="shared" si="10"/>
        <v>1.2200000000000002</v>
      </c>
      <c r="F166" s="180">
        <f t="shared" si="11"/>
        <v>0.15879189186594589</v>
      </c>
      <c r="J166" s="19"/>
    </row>
    <row r="167" spans="2:10" ht="17.100000000000001" customHeight="1" x14ac:dyDescent="0.2">
      <c r="B167" s="187">
        <f t="shared" si="13"/>
        <v>75</v>
      </c>
      <c r="C167" s="185">
        <f t="shared" si="12"/>
        <v>0.5625</v>
      </c>
      <c r="D167" s="144">
        <f t="shared" si="9"/>
        <v>4</v>
      </c>
      <c r="E167" s="144">
        <f t="shared" si="10"/>
        <v>1.25</v>
      </c>
      <c r="F167" s="180">
        <f t="shared" si="11"/>
        <v>0.14765577750151193</v>
      </c>
      <c r="J167" s="19"/>
    </row>
    <row r="168" spans="2:10" ht="17.100000000000001" customHeight="1" x14ac:dyDescent="0.2">
      <c r="B168" s="187">
        <f t="shared" si="13"/>
        <v>76</v>
      </c>
      <c r="C168" s="185">
        <f t="shared" si="12"/>
        <v>0.56999999999999995</v>
      </c>
      <c r="D168" s="144">
        <f t="shared" si="9"/>
        <v>4</v>
      </c>
      <c r="E168" s="144">
        <f t="shared" si="10"/>
        <v>1.2799999999999998</v>
      </c>
      <c r="F168" s="180">
        <f t="shared" si="11"/>
        <v>0.13685716205708143</v>
      </c>
      <c r="J168" s="19"/>
    </row>
    <row r="169" spans="2:10" ht="17.100000000000001" customHeight="1" x14ac:dyDescent="0.2">
      <c r="B169" s="187">
        <f t="shared" si="13"/>
        <v>77</v>
      </c>
      <c r="C169" s="185">
        <f t="shared" si="12"/>
        <v>0.57750000000000001</v>
      </c>
      <c r="D169" s="144">
        <f t="shared" si="9"/>
        <v>4</v>
      </c>
      <c r="E169" s="144">
        <f t="shared" si="10"/>
        <v>1.31</v>
      </c>
      <c r="F169" s="180">
        <f t="shared" si="11"/>
        <v>0.12640414550673434</v>
      </c>
    </row>
    <row r="170" spans="2:10" ht="17.100000000000001" customHeight="1" x14ac:dyDescent="0.2">
      <c r="B170" s="187">
        <f t="shared" si="13"/>
        <v>78</v>
      </c>
      <c r="C170" s="185">
        <f t="shared" si="12"/>
        <v>0.58499999999999996</v>
      </c>
      <c r="D170" s="144">
        <f t="shared" si="9"/>
        <v>4</v>
      </c>
      <c r="E170" s="144">
        <f t="shared" si="10"/>
        <v>1.3399999999999999</v>
      </c>
      <c r="F170" s="180">
        <f t="shared" si="11"/>
        <v>0.11630482782455095</v>
      </c>
    </row>
    <row r="171" spans="2:10" ht="17.100000000000001" customHeight="1" x14ac:dyDescent="0.2">
      <c r="B171" s="187">
        <f t="shared" si="13"/>
        <v>79</v>
      </c>
      <c r="C171" s="185">
        <f t="shared" si="12"/>
        <v>0.59250000000000003</v>
      </c>
      <c r="D171" s="144">
        <f t="shared" si="9"/>
        <v>4</v>
      </c>
      <c r="E171" s="144">
        <f t="shared" si="10"/>
        <v>1.37</v>
      </c>
      <c r="F171" s="180">
        <f t="shared" si="11"/>
        <v>0.10656730898461123</v>
      </c>
    </row>
    <row r="172" spans="2:10" ht="17.100000000000001" customHeight="1" x14ac:dyDescent="0.2">
      <c r="B172" s="187">
        <f t="shared" si="13"/>
        <v>80</v>
      </c>
      <c r="C172" s="185">
        <f t="shared" si="12"/>
        <v>0.6</v>
      </c>
      <c r="D172" s="144">
        <f t="shared" si="9"/>
        <v>4</v>
      </c>
      <c r="E172" s="144">
        <f t="shared" si="10"/>
        <v>1.4</v>
      </c>
      <c r="F172" s="180">
        <f t="shared" si="11"/>
        <v>9.7199688960995345E-2</v>
      </c>
    </row>
    <row r="173" spans="2:10" ht="17.100000000000001" customHeight="1" x14ac:dyDescent="0.2">
      <c r="B173" s="187">
        <f t="shared" si="13"/>
        <v>81</v>
      </c>
      <c r="C173" s="185">
        <f t="shared" si="12"/>
        <v>0.60750000000000004</v>
      </c>
      <c r="D173" s="144">
        <f t="shared" si="9"/>
        <v>4</v>
      </c>
      <c r="E173" s="144">
        <f t="shared" si="10"/>
        <v>1.4300000000000002</v>
      </c>
      <c r="F173" s="180">
        <f t="shared" si="11"/>
        <v>8.8210067727783253E-2</v>
      </c>
    </row>
    <row r="174" spans="2:10" ht="17.100000000000001" customHeight="1" x14ac:dyDescent="0.2">
      <c r="B174" s="187">
        <f t="shared" si="13"/>
        <v>82</v>
      </c>
      <c r="C174" s="185">
        <f t="shared" si="12"/>
        <v>0.61499999999999999</v>
      </c>
      <c r="D174" s="144">
        <f t="shared" si="9"/>
        <v>4</v>
      </c>
      <c r="E174" s="144">
        <f t="shared" si="10"/>
        <v>1.46</v>
      </c>
      <c r="F174" s="180">
        <f t="shared" si="11"/>
        <v>7.9606545259055195E-2</v>
      </c>
    </row>
    <row r="175" spans="2:10" ht="17.100000000000001" customHeight="1" x14ac:dyDescent="0.2">
      <c r="B175" s="187">
        <f t="shared" si="13"/>
        <v>83</v>
      </c>
      <c r="C175" s="185">
        <f t="shared" si="12"/>
        <v>0.62250000000000005</v>
      </c>
      <c r="D175" s="144">
        <f t="shared" si="9"/>
        <v>4</v>
      </c>
      <c r="E175" s="144">
        <f t="shared" si="10"/>
        <v>1.4900000000000002</v>
      </c>
      <c r="F175" s="180">
        <f t="shared" si="11"/>
        <v>7.1397221528891108E-2</v>
      </c>
    </row>
    <row r="176" spans="2:10" ht="17.100000000000001" customHeight="1" x14ac:dyDescent="0.2">
      <c r="B176" s="187">
        <f t="shared" si="13"/>
        <v>84</v>
      </c>
      <c r="C176" s="185">
        <f t="shared" si="12"/>
        <v>0.63</v>
      </c>
      <c r="D176" s="144">
        <f t="shared" si="9"/>
        <v>4</v>
      </c>
      <c r="E176" s="144">
        <f t="shared" si="10"/>
        <v>1.52</v>
      </c>
      <c r="F176" s="180">
        <f t="shared" si="11"/>
        <v>6.3590196511371211E-2</v>
      </c>
    </row>
    <row r="177" spans="2:6" ht="17.100000000000001" customHeight="1" x14ac:dyDescent="0.2">
      <c r="B177" s="187">
        <f t="shared" si="13"/>
        <v>85</v>
      </c>
      <c r="C177" s="185">
        <f t="shared" si="12"/>
        <v>0.63749999999999996</v>
      </c>
      <c r="D177" s="144">
        <f t="shared" si="9"/>
        <v>4</v>
      </c>
      <c r="E177" s="144">
        <f t="shared" si="10"/>
        <v>1.5499999999999998</v>
      </c>
      <c r="F177" s="180">
        <f t="shared" si="11"/>
        <v>5.6193570180575497E-2</v>
      </c>
    </row>
    <row r="178" spans="2:6" ht="17.100000000000001" customHeight="1" x14ac:dyDescent="0.2">
      <c r="B178" s="187">
        <f t="shared" si="13"/>
        <v>86</v>
      </c>
      <c r="C178" s="185">
        <f t="shared" si="12"/>
        <v>0.64500000000000002</v>
      </c>
      <c r="D178" s="144">
        <f t="shared" si="9"/>
        <v>4</v>
      </c>
      <c r="E178" s="144">
        <f t="shared" si="10"/>
        <v>1.58</v>
      </c>
      <c r="F178" s="180">
        <f t="shared" si="11"/>
        <v>4.9215442510584018E-2</v>
      </c>
    </row>
    <row r="179" spans="2:6" ht="17.100000000000001" customHeight="1" x14ac:dyDescent="0.2">
      <c r="B179" s="187">
        <f t="shared" si="13"/>
        <v>87</v>
      </c>
      <c r="C179" s="185">
        <f t="shared" si="12"/>
        <v>0.65249999999999997</v>
      </c>
      <c r="D179" s="144">
        <f t="shared" si="9"/>
        <v>4</v>
      </c>
      <c r="E179" s="144">
        <f t="shared" si="10"/>
        <v>1.6099999999999999</v>
      </c>
      <c r="F179" s="180">
        <f t="shared" si="11"/>
        <v>4.2663913475476933E-2</v>
      </c>
    </row>
    <row r="180" spans="2:6" ht="17.100000000000001" customHeight="1" x14ac:dyDescent="0.2">
      <c r="B180" s="187">
        <f t="shared" si="13"/>
        <v>88</v>
      </c>
      <c r="C180" s="185">
        <f t="shared" si="12"/>
        <v>0.66</v>
      </c>
      <c r="D180" s="144">
        <f t="shared" si="9"/>
        <v>4</v>
      </c>
      <c r="E180" s="144">
        <f t="shared" si="10"/>
        <v>1.6400000000000001</v>
      </c>
      <c r="F180" s="180">
        <f t="shared" si="11"/>
        <v>3.6547083049334295E-2</v>
      </c>
    </row>
    <row r="181" spans="2:6" ht="17.100000000000001" customHeight="1" x14ac:dyDescent="0.2">
      <c r="B181" s="187">
        <f t="shared" si="13"/>
        <v>89</v>
      </c>
      <c r="C181" s="185">
        <f t="shared" si="12"/>
        <v>0.66749999999999998</v>
      </c>
      <c r="D181" s="144">
        <f t="shared" si="9"/>
        <v>4</v>
      </c>
      <c r="E181" s="144">
        <f t="shared" si="10"/>
        <v>1.67</v>
      </c>
      <c r="F181" s="180">
        <f t="shared" si="11"/>
        <v>3.0873051206236263E-2</v>
      </c>
    </row>
    <row r="182" spans="2:6" ht="17.100000000000001" customHeight="1" x14ac:dyDescent="0.2">
      <c r="B182" s="187">
        <f t="shared" si="13"/>
        <v>90</v>
      </c>
      <c r="C182" s="185">
        <f t="shared" si="12"/>
        <v>0.67500000000000004</v>
      </c>
      <c r="D182" s="144">
        <f t="shared" si="9"/>
        <v>4</v>
      </c>
      <c r="E182" s="144">
        <f t="shared" si="10"/>
        <v>1.7000000000000002</v>
      </c>
      <c r="F182" s="180">
        <f t="shared" si="11"/>
        <v>2.5649917920262499E-2</v>
      </c>
    </row>
    <row r="183" spans="2:6" ht="17.100000000000001" customHeight="1" x14ac:dyDescent="0.2">
      <c r="B183" s="187">
        <f t="shared" si="13"/>
        <v>91</v>
      </c>
      <c r="C183" s="185">
        <f t="shared" si="12"/>
        <v>0.6825</v>
      </c>
      <c r="D183" s="144">
        <f t="shared" si="9"/>
        <v>4</v>
      </c>
      <c r="E183" s="144">
        <f t="shared" si="10"/>
        <v>1.73</v>
      </c>
      <c r="F183" s="180">
        <f t="shared" si="11"/>
        <v>2.0885783165493776E-2</v>
      </c>
    </row>
    <row r="184" spans="2:6" ht="17.100000000000001" customHeight="1" x14ac:dyDescent="0.2">
      <c r="B184" s="187">
        <f t="shared" si="13"/>
        <v>92</v>
      </c>
      <c r="C184" s="185">
        <f t="shared" si="12"/>
        <v>0.69</v>
      </c>
      <c r="D184" s="144">
        <f t="shared" si="9"/>
        <v>4</v>
      </c>
      <c r="E184" s="144">
        <f t="shared" si="10"/>
        <v>1.7599999999999998</v>
      </c>
      <c r="F184" s="180">
        <f t="shared" si="11"/>
        <v>1.6588746916009756E-2</v>
      </c>
    </row>
    <row r="185" spans="2:6" ht="17.100000000000001" customHeight="1" x14ac:dyDescent="0.2">
      <c r="B185" s="187">
        <f t="shared" si="13"/>
        <v>93</v>
      </c>
      <c r="C185" s="185">
        <f t="shared" si="12"/>
        <v>0.69750000000000001</v>
      </c>
      <c r="D185" s="144">
        <f t="shared" si="9"/>
        <v>4</v>
      </c>
      <c r="E185" s="144">
        <f t="shared" si="10"/>
        <v>1.79</v>
      </c>
      <c r="F185" s="180">
        <f t="shared" si="11"/>
        <v>1.2766909145890626E-2</v>
      </c>
    </row>
    <row r="186" spans="2:6" ht="17.100000000000001" customHeight="1" x14ac:dyDescent="0.2">
      <c r="B186" s="187">
        <f t="shared" si="13"/>
        <v>94</v>
      </c>
      <c r="C186" s="185">
        <f t="shared" si="12"/>
        <v>0.70499999999999996</v>
      </c>
      <c r="D186" s="144">
        <f t="shared" si="9"/>
        <v>4</v>
      </c>
      <c r="E186" s="144">
        <f t="shared" si="10"/>
        <v>1.8199999999999998</v>
      </c>
      <c r="F186" s="180">
        <f t="shared" si="11"/>
        <v>9.4283698292164653E-3</v>
      </c>
    </row>
    <row r="187" spans="2:6" ht="17.100000000000001" customHeight="1" x14ac:dyDescent="0.2">
      <c r="B187" s="187">
        <f t="shared" si="13"/>
        <v>95</v>
      </c>
      <c r="C187" s="185">
        <f t="shared" si="12"/>
        <v>0.71250000000000002</v>
      </c>
      <c r="D187" s="144">
        <f t="shared" si="9"/>
        <v>4</v>
      </c>
      <c r="E187" s="144">
        <f t="shared" si="10"/>
        <v>1.85</v>
      </c>
      <c r="F187" s="180">
        <f t="shared" si="11"/>
        <v>6.5812289400673518E-3</v>
      </c>
    </row>
    <row r="188" spans="2:6" ht="17.100000000000001" customHeight="1" x14ac:dyDescent="0.2">
      <c r="B188" s="187">
        <f t="shared" si="13"/>
        <v>96</v>
      </c>
      <c r="C188" s="185">
        <f t="shared" si="12"/>
        <v>0.72</v>
      </c>
      <c r="D188" s="144">
        <f t="shared" ref="D188:D192" si="14">AC297</f>
        <v>4</v>
      </c>
      <c r="E188" s="144">
        <f t="shared" ref="E188:E192" si="15">AD297</f>
        <v>1.88</v>
      </c>
      <c r="F188" s="180">
        <f t="shared" ref="F188:F192" si="16" xml:space="preserve"> AF297</f>
        <v>4.233586452523308E-3</v>
      </c>
    </row>
    <row r="189" spans="2:6" ht="17.100000000000001" customHeight="1" x14ac:dyDescent="0.2">
      <c r="B189" s="187">
        <f t="shared" si="13"/>
        <v>97</v>
      </c>
      <c r="C189" s="185">
        <f>B189*L/100</f>
        <v>0.72750000000000004</v>
      </c>
      <c r="D189" s="144">
        <f t="shared" si="14"/>
        <v>4</v>
      </c>
      <c r="E189" s="144">
        <f t="shared" si="15"/>
        <v>1.9100000000000001</v>
      </c>
      <c r="F189" s="180">
        <f t="shared" si="16"/>
        <v>2.3935423406644118E-3</v>
      </c>
    </row>
    <row r="190" spans="2:6" ht="17.100000000000001" customHeight="1" x14ac:dyDescent="0.2">
      <c r="B190" s="187">
        <f t="shared" si="13"/>
        <v>98</v>
      </c>
      <c r="C190" s="185">
        <f>B190*L/100</f>
        <v>0.73499999999999999</v>
      </c>
      <c r="D190" s="144">
        <f t="shared" si="14"/>
        <v>4</v>
      </c>
      <c r="E190" s="144">
        <f t="shared" si="15"/>
        <v>1.94</v>
      </c>
      <c r="F190" s="180">
        <f t="shared" si="16"/>
        <v>1.0691965785709634E-3</v>
      </c>
    </row>
    <row r="191" spans="2:6" ht="17.100000000000001" customHeight="1" x14ac:dyDescent="0.2">
      <c r="B191" s="187">
        <f t="shared" si="13"/>
        <v>99</v>
      </c>
      <c r="C191" s="185">
        <f>B191*L/100</f>
        <v>0.74250000000000005</v>
      </c>
      <c r="D191" s="144">
        <f t="shared" si="14"/>
        <v>4</v>
      </c>
      <c r="E191" s="144">
        <f t="shared" si="15"/>
        <v>1.9700000000000002</v>
      </c>
      <c r="F191" s="180">
        <f t="shared" si="16"/>
        <v>2.686491403227631E-4</v>
      </c>
    </row>
    <row r="192" spans="2:6" ht="17.100000000000001" customHeight="1" x14ac:dyDescent="0.2">
      <c r="B192" s="152">
        <f t="shared" si="13"/>
        <v>100</v>
      </c>
      <c r="C192" s="181">
        <f>B192*L/100</f>
        <v>0.75</v>
      </c>
      <c r="D192" s="145">
        <f t="shared" si="14"/>
        <v>4</v>
      </c>
      <c r="E192" s="145">
        <f t="shared" si="15"/>
        <v>2</v>
      </c>
      <c r="F192" s="146">
        <f t="shared" si="16"/>
        <v>0</v>
      </c>
    </row>
    <row r="193" spans="2:39" ht="17.100000000000001" customHeight="1" x14ac:dyDescent="0.2"/>
    <row r="194" spans="2:39" ht="17.100000000000001" customHeight="1" x14ac:dyDescent="0.2"/>
    <row r="195" spans="2:39" ht="17.100000000000001" customHeight="1" x14ac:dyDescent="0.2">
      <c r="B195" s="179" t="s">
        <v>100</v>
      </c>
    </row>
    <row r="196" spans="2:39" ht="17.100000000000001" customHeight="1" x14ac:dyDescent="0.2"/>
    <row r="197" spans="2:39" ht="17.100000000000001" customHeight="1" x14ac:dyDescent="0.2">
      <c r="E197" s="24"/>
      <c r="AE197" s="24"/>
    </row>
    <row r="198" spans="2:39" ht="17.100000000000001" customHeight="1" x14ac:dyDescent="0.25">
      <c r="AC198" s="25" t="s">
        <v>9</v>
      </c>
    </row>
    <row r="199" spans="2:39" ht="17.100000000000001" customHeight="1" x14ac:dyDescent="0.2">
      <c r="AD199" s="24"/>
      <c r="AE199" s="24"/>
    </row>
    <row r="200" spans="2:39" ht="17.100000000000001" customHeight="1" x14ac:dyDescent="0.2">
      <c r="AA200" s="38" t="s">
        <v>4</v>
      </c>
      <c r="AB200" s="39" t="s">
        <v>5</v>
      </c>
      <c r="AC200" s="38" t="s">
        <v>27</v>
      </c>
      <c r="AD200" s="31" t="s">
        <v>29</v>
      </c>
      <c r="AE200" s="31" t="s">
        <v>30</v>
      </c>
      <c r="AF200" s="31" t="s">
        <v>28</v>
      </c>
      <c r="AG200" s="38" t="s">
        <v>24</v>
      </c>
      <c r="AH200" s="38" t="s">
        <v>25</v>
      </c>
      <c r="AI200" s="38" t="s">
        <v>99</v>
      </c>
      <c r="AJ200" s="37" t="s">
        <v>26</v>
      </c>
      <c r="AK200" s="31" t="s">
        <v>23</v>
      </c>
      <c r="AL200" s="31" t="s">
        <v>31</v>
      </c>
      <c r="AM200" s="31" t="s">
        <v>32</v>
      </c>
    </row>
    <row r="201" spans="2:39" ht="17.100000000000001" customHeight="1" x14ac:dyDescent="0.2">
      <c r="AA201">
        <v>0</v>
      </c>
      <c r="AB201" s="24">
        <v>0</v>
      </c>
      <c r="AC201" s="24">
        <f xml:space="preserve"> IF( AB201 &lt; AK201,   AG201,   AG201 - AL201)</f>
        <v>0</v>
      </c>
      <c r="AD201" s="57">
        <f xml:space="preserve"> IF( AB201 &lt;= AK201,  AH201 + AG201*AB201,     AH201 + AG201*AB201  - AL201*(AB201 - AK201)         )</f>
        <v>0</v>
      </c>
      <c r="AE201" s="56">
        <f t="shared" ref="AE201:AE232" si="17" xml:space="preserve"> AJ201 +  AI201*AB201 + AH201*AB201^2*100000/(2*E*I) + AG201*AB201^3*100000/(6*E*I)</f>
        <v>1.3999955200143359</v>
      </c>
      <c r="AF201" s="57">
        <f t="shared" ref="AF201:AF232" si="18" xml:space="preserve"> IF( AB201 &lt;= AK201,  AE201,        AE201  - AL201*(AB201 - AK201)^3*100000/(6*E*I)                )</f>
        <v>1.3999955200143359</v>
      </c>
      <c r="AG201" s="38">
        <v>0</v>
      </c>
      <c r="AH201" s="38">
        <f xml:space="preserve"> 0</f>
        <v>0</v>
      </c>
      <c r="AI201" s="40">
        <f xml:space="preserve"> AL201*(L - AK201)^2*100000/(2*E*I)</f>
        <v>-2.3999923200245759</v>
      </c>
      <c r="AJ201" s="40">
        <f xml:space="preserve"> -AL201*(2*L^3 - 3*L^2*AK201 + AK201^3)*100000/(6*E*I)</f>
        <v>1.3999955200143359</v>
      </c>
      <c r="AK201" s="31">
        <f xml:space="preserve"> a</f>
        <v>0.25</v>
      </c>
      <c r="AL201" s="31">
        <f xml:space="preserve"> P</f>
        <v>-4</v>
      </c>
      <c r="AM201" s="31">
        <f xml:space="preserve"> 0</f>
        <v>0</v>
      </c>
    </row>
    <row r="202" spans="2:39" ht="17.100000000000001" customHeight="1" x14ac:dyDescent="0.2">
      <c r="AA202">
        <f>AA201+1</f>
        <v>1</v>
      </c>
      <c r="AB202" s="24">
        <f t="shared" ref="AB202:AB233" si="19" xml:space="preserve"> L*AA202/100</f>
        <v>7.4999999999999997E-3</v>
      </c>
      <c r="AC202" s="24">
        <f xml:space="preserve"> IF( AB202 &lt;= AK202,   AG202,   AG202 - AL202)</f>
        <v>0</v>
      </c>
      <c r="AD202" s="57">
        <f xml:space="preserve"> IF( AB202 &lt;= AK202,  AH202 + AG202*AB202,     AH202 + AG202*AB202  - AL202*(AB202 - AK202)         )</f>
        <v>0</v>
      </c>
      <c r="AE202" s="56">
        <f t="shared" si="17"/>
        <v>1.3819955776141517</v>
      </c>
      <c r="AF202" s="57">
        <f t="shared" si="18"/>
        <v>1.3819955776141517</v>
      </c>
      <c r="AG202" s="38">
        <f t="shared" ref="AG202:AM202" si="20">AG201</f>
        <v>0</v>
      </c>
      <c r="AH202" s="38">
        <f t="shared" si="20"/>
        <v>0</v>
      </c>
      <c r="AI202" s="40">
        <f t="shared" si="20"/>
        <v>-2.3999923200245759</v>
      </c>
      <c r="AJ202" s="40">
        <f t="shared" si="20"/>
        <v>1.3999955200143359</v>
      </c>
      <c r="AK202" s="31">
        <f t="shared" si="20"/>
        <v>0.25</v>
      </c>
      <c r="AL202" s="31">
        <f t="shared" si="20"/>
        <v>-4</v>
      </c>
      <c r="AM202" s="31">
        <f t="shared" si="20"/>
        <v>0</v>
      </c>
    </row>
    <row r="203" spans="2:39" ht="17.100000000000001" customHeight="1" x14ac:dyDescent="0.2">
      <c r="AA203">
        <f t="shared" ref="AA203:AA266" si="21">AA202+1</f>
        <v>2</v>
      </c>
      <c r="AB203" s="24">
        <f t="shared" si="19"/>
        <v>1.4999999999999999E-2</v>
      </c>
      <c r="AC203" s="24">
        <f t="shared" ref="AC203:AC266" si="22" xml:space="preserve"> IF( AB203 &lt;= AK203,   AG203,   AG203 - AL203)</f>
        <v>0</v>
      </c>
      <c r="AD203" s="57">
        <f t="shared" ref="AD203:AD266" si="23" xml:space="preserve"> IF( AB203 &lt;= AK203,  AH203 + AG203*AB203,     AH203 + AG203*AB203  - AL203*(AB203 - AK203)         )</f>
        <v>0</v>
      </c>
      <c r="AE203" s="56">
        <f t="shared" si="17"/>
        <v>1.3639956352139673</v>
      </c>
      <c r="AF203" s="57">
        <f t="shared" si="18"/>
        <v>1.3639956352139673</v>
      </c>
      <c r="AG203" s="38">
        <f t="shared" ref="AG203:AG266" si="24">AG202</f>
        <v>0</v>
      </c>
      <c r="AH203" s="38">
        <f t="shared" ref="AH203:AH266" si="25">AH202</f>
        <v>0</v>
      </c>
      <c r="AI203" s="40">
        <f t="shared" ref="AI203:AI266" si="26">AI202</f>
        <v>-2.3999923200245759</v>
      </c>
      <c r="AJ203" s="40">
        <f t="shared" ref="AJ203:AJ266" si="27">AJ202</f>
        <v>1.3999955200143359</v>
      </c>
      <c r="AK203" s="31">
        <f t="shared" ref="AK203:AK266" si="28">AK202</f>
        <v>0.25</v>
      </c>
      <c r="AL203" s="31">
        <f t="shared" ref="AL203:AL266" si="29">AL202</f>
        <v>-4</v>
      </c>
      <c r="AM203" s="31">
        <f t="shared" ref="AM203:AM266" si="30">AM202</f>
        <v>0</v>
      </c>
    </row>
    <row r="204" spans="2:39" ht="17.100000000000001" customHeight="1" x14ac:dyDescent="0.2">
      <c r="AA204">
        <f t="shared" si="21"/>
        <v>3</v>
      </c>
      <c r="AB204" s="24">
        <f t="shared" si="19"/>
        <v>2.2499999999999999E-2</v>
      </c>
      <c r="AC204" s="24">
        <f t="shared" si="22"/>
        <v>0</v>
      </c>
      <c r="AD204" s="57">
        <f t="shared" si="23"/>
        <v>0</v>
      </c>
      <c r="AE204" s="56">
        <f t="shared" si="17"/>
        <v>1.3459956928137831</v>
      </c>
      <c r="AF204" s="57">
        <f t="shared" si="18"/>
        <v>1.3459956928137831</v>
      </c>
      <c r="AG204" s="38">
        <f t="shared" si="24"/>
        <v>0</v>
      </c>
      <c r="AH204" s="38">
        <f t="shared" si="25"/>
        <v>0</v>
      </c>
      <c r="AI204" s="40">
        <f t="shared" si="26"/>
        <v>-2.3999923200245759</v>
      </c>
      <c r="AJ204" s="40">
        <f t="shared" si="27"/>
        <v>1.3999955200143359</v>
      </c>
      <c r="AK204" s="31">
        <f t="shared" si="28"/>
        <v>0.25</v>
      </c>
      <c r="AL204" s="31">
        <f t="shared" si="29"/>
        <v>-4</v>
      </c>
      <c r="AM204" s="31">
        <f t="shared" si="30"/>
        <v>0</v>
      </c>
    </row>
    <row r="205" spans="2:39" ht="17.100000000000001" customHeight="1" x14ac:dyDescent="0.2">
      <c r="AA205">
        <f t="shared" si="21"/>
        <v>4</v>
      </c>
      <c r="AB205" s="24">
        <f t="shared" si="19"/>
        <v>0.03</v>
      </c>
      <c r="AC205" s="24">
        <f t="shared" si="22"/>
        <v>0</v>
      </c>
      <c r="AD205" s="57">
        <f t="shared" si="23"/>
        <v>0</v>
      </c>
      <c r="AE205" s="56">
        <f t="shared" si="17"/>
        <v>1.3279957504135986</v>
      </c>
      <c r="AF205" s="57">
        <f t="shared" si="18"/>
        <v>1.3279957504135986</v>
      </c>
      <c r="AG205" s="38">
        <f t="shared" si="24"/>
        <v>0</v>
      </c>
      <c r="AH205" s="38">
        <f t="shared" si="25"/>
        <v>0</v>
      </c>
      <c r="AI205" s="40">
        <f t="shared" si="26"/>
        <v>-2.3999923200245759</v>
      </c>
      <c r="AJ205" s="40">
        <f t="shared" si="27"/>
        <v>1.3999955200143359</v>
      </c>
      <c r="AK205" s="31">
        <f t="shared" si="28"/>
        <v>0.25</v>
      </c>
      <c r="AL205" s="31">
        <f t="shared" si="29"/>
        <v>-4</v>
      </c>
      <c r="AM205" s="31">
        <f t="shared" si="30"/>
        <v>0</v>
      </c>
    </row>
    <row r="206" spans="2:39" ht="17.100000000000001" customHeight="1" x14ac:dyDescent="0.2">
      <c r="AA206">
        <f t="shared" si="21"/>
        <v>5</v>
      </c>
      <c r="AB206" s="24">
        <f t="shared" si="19"/>
        <v>3.7499999999999999E-2</v>
      </c>
      <c r="AC206" s="24">
        <f t="shared" si="22"/>
        <v>0</v>
      </c>
      <c r="AD206" s="57">
        <f t="shared" si="23"/>
        <v>0</v>
      </c>
      <c r="AE206" s="56">
        <f t="shared" si="17"/>
        <v>1.3099958080134144</v>
      </c>
      <c r="AF206" s="57">
        <f t="shared" si="18"/>
        <v>1.3099958080134144</v>
      </c>
      <c r="AG206" s="38">
        <f t="shared" si="24"/>
        <v>0</v>
      </c>
      <c r="AH206" s="38">
        <f t="shared" si="25"/>
        <v>0</v>
      </c>
      <c r="AI206" s="40">
        <f t="shared" si="26"/>
        <v>-2.3999923200245759</v>
      </c>
      <c r="AJ206" s="40">
        <f t="shared" si="27"/>
        <v>1.3999955200143359</v>
      </c>
      <c r="AK206" s="31">
        <f t="shared" si="28"/>
        <v>0.25</v>
      </c>
      <c r="AL206" s="31">
        <f t="shared" si="29"/>
        <v>-4</v>
      </c>
      <c r="AM206" s="31">
        <f t="shared" si="30"/>
        <v>0</v>
      </c>
    </row>
    <row r="207" spans="2:39" ht="17.100000000000001" customHeight="1" x14ac:dyDescent="0.2">
      <c r="AA207">
        <f t="shared" si="21"/>
        <v>6</v>
      </c>
      <c r="AB207" s="24">
        <f t="shared" si="19"/>
        <v>4.4999999999999998E-2</v>
      </c>
      <c r="AC207" s="24">
        <f t="shared" si="22"/>
        <v>0</v>
      </c>
      <c r="AD207" s="57">
        <f t="shared" si="23"/>
        <v>0</v>
      </c>
      <c r="AE207" s="56">
        <f t="shared" si="17"/>
        <v>1.29199586561323</v>
      </c>
      <c r="AF207" s="57">
        <f t="shared" si="18"/>
        <v>1.29199586561323</v>
      </c>
      <c r="AG207" s="38">
        <f t="shared" si="24"/>
        <v>0</v>
      </c>
      <c r="AH207" s="38">
        <f t="shared" si="25"/>
        <v>0</v>
      </c>
      <c r="AI207" s="40">
        <f t="shared" si="26"/>
        <v>-2.3999923200245759</v>
      </c>
      <c r="AJ207" s="40">
        <f t="shared" si="27"/>
        <v>1.3999955200143359</v>
      </c>
      <c r="AK207" s="31">
        <f t="shared" si="28"/>
        <v>0.25</v>
      </c>
      <c r="AL207" s="31">
        <f t="shared" si="29"/>
        <v>-4</v>
      </c>
      <c r="AM207" s="31">
        <f t="shared" si="30"/>
        <v>0</v>
      </c>
    </row>
    <row r="208" spans="2:39" ht="17.100000000000001" customHeight="1" x14ac:dyDescent="0.2">
      <c r="AA208">
        <f t="shared" si="21"/>
        <v>7</v>
      </c>
      <c r="AB208" s="24">
        <f t="shared" si="19"/>
        <v>5.2499999999999998E-2</v>
      </c>
      <c r="AC208" s="24">
        <f t="shared" si="22"/>
        <v>0</v>
      </c>
      <c r="AD208" s="57">
        <f t="shared" si="23"/>
        <v>0</v>
      </c>
      <c r="AE208" s="56">
        <f t="shared" si="17"/>
        <v>1.2739959232130458</v>
      </c>
      <c r="AF208" s="57">
        <f t="shared" si="18"/>
        <v>1.2739959232130458</v>
      </c>
      <c r="AG208" s="38">
        <f t="shared" si="24"/>
        <v>0</v>
      </c>
      <c r="AH208" s="38">
        <f t="shared" si="25"/>
        <v>0</v>
      </c>
      <c r="AI208" s="40">
        <f t="shared" si="26"/>
        <v>-2.3999923200245759</v>
      </c>
      <c r="AJ208" s="40">
        <f t="shared" si="27"/>
        <v>1.3999955200143359</v>
      </c>
      <c r="AK208" s="31">
        <f t="shared" si="28"/>
        <v>0.25</v>
      </c>
      <c r="AL208" s="31">
        <f t="shared" si="29"/>
        <v>-4</v>
      </c>
      <c r="AM208" s="31">
        <f t="shared" si="30"/>
        <v>0</v>
      </c>
    </row>
    <row r="209" spans="27:39" ht="17.100000000000001" customHeight="1" x14ac:dyDescent="0.2">
      <c r="AA209">
        <f t="shared" si="21"/>
        <v>8</v>
      </c>
      <c r="AB209" s="24">
        <f t="shared" si="19"/>
        <v>0.06</v>
      </c>
      <c r="AC209" s="24">
        <f t="shared" si="22"/>
        <v>0</v>
      </c>
      <c r="AD209" s="57">
        <f t="shared" si="23"/>
        <v>0</v>
      </c>
      <c r="AE209" s="56">
        <f t="shared" si="17"/>
        <v>1.2559959808128613</v>
      </c>
      <c r="AF209" s="57">
        <f t="shared" si="18"/>
        <v>1.2559959808128613</v>
      </c>
      <c r="AG209" s="38">
        <f t="shared" si="24"/>
        <v>0</v>
      </c>
      <c r="AH209" s="38">
        <f t="shared" si="25"/>
        <v>0</v>
      </c>
      <c r="AI209" s="40">
        <f t="shared" si="26"/>
        <v>-2.3999923200245759</v>
      </c>
      <c r="AJ209" s="40">
        <f t="shared" si="27"/>
        <v>1.3999955200143359</v>
      </c>
      <c r="AK209" s="31">
        <f t="shared" si="28"/>
        <v>0.25</v>
      </c>
      <c r="AL209" s="31">
        <f t="shared" si="29"/>
        <v>-4</v>
      </c>
      <c r="AM209" s="31">
        <f t="shared" si="30"/>
        <v>0</v>
      </c>
    </row>
    <row r="210" spans="27:39" ht="17.100000000000001" customHeight="1" x14ac:dyDescent="0.2">
      <c r="AA210">
        <f t="shared" si="21"/>
        <v>9</v>
      </c>
      <c r="AB210" s="24">
        <f t="shared" si="19"/>
        <v>6.7500000000000004E-2</v>
      </c>
      <c r="AC210" s="24">
        <f t="shared" si="22"/>
        <v>0</v>
      </c>
      <c r="AD210" s="57">
        <f t="shared" si="23"/>
        <v>0</v>
      </c>
      <c r="AE210" s="56">
        <f t="shared" si="17"/>
        <v>1.2379960384126769</v>
      </c>
      <c r="AF210" s="57">
        <f t="shared" si="18"/>
        <v>1.2379960384126769</v>
      </c>
      <c r="AG210" s="38">
        <f t="shared" si="24"/>
        <v>0</v>
      </c>
      <c r="AH210" s="38">
        <f t="shared" si="25"/>
        <v>0</v>
      </c>
      <c r="AI210" s="40">
        <f t="shared" si="26"/>
        <v>-2.3999923200245759</v>
      </c>
      <c r="AJ210" s="40">
        <f t="shared" si="27"/>
        <v>1.3999955200143359</v>
      </c>
      <c r="AK210" s="31">
        <f t="shared" si="28"/>
        <v>0.25</v>
      </c>
      <c r="AL210" s="31">
        <f t="shared" si="29"/>
        <v>-4</v>
      </c>
      <c r="AM210" s="31">
        <f t="shared" si="30"/>
        <v>0</v>
      </c>
    </row>
    <row r="211" spans="27:39" ht="17.100000000000001" customHeight="1" x14ac:dyDescent="0.2">
      <c r="AA211">
        <f t="shared" si="21"/>
        <v>10</v>
      </c>
      <c r="AB211" s="24">
        <f t="shared" si="19"/>
        <v>7.4999999999999997E-2</v>
      </c>
      <c r="AC211" s="24">
        <f t="shared" si="22"/>
        <v>0</v>
      </c>
      <c r="AD211" s="57">
        <f t="shared" si="23"/>
        <v>0</v>
      </c>
      <c r="AE211" s="56">
        <f t="shared" si="17"/>
        <v>1.2199960960124927</v>
      </c>
      <c r="AF211" s="57">
        <f t="shared" si="18"/>
        <v>1.2199960960124927</v>
      </c>
      <c r="AG211" s="38">
        <f t="shared" si="24"/>
        <v>0</v>
      </c>
      <c r="AH211" s="38">
        <f t="shared" si="25"/>
        <v>0</v>
      </c>
      <c r="AI211" s="40">
        <f t="shared" si="26"/>
        <v>-2.3999923200245759</v>
      </c>
      <c r="AJ211" s="40">
        <f t="shared" si="27"/>
        <v>1.3999955200143359</v>
      </c>
      <c r="AK211" s="31">
        <f t="shared" si="28"/>
        <v>0.25</v>
      </c>
      <c r="AL211" s="31">
        <f t="shared" si="29"/>
        <v>-4</v>
      </c>
      <c r="AM211" s="31">
        <f t="shared" si="30"/>
        <v>0</v>
      </c>
    </row>
    <row r="212" spans="27:39" ht="17.100000000000001" customHeight="1" x14ac:dyDescent="0.2">
      <c r="AA212">
        <f t="shared" si="21"/>
        <v>11</v>
      </c>
      <c r="AB212" s="24">
        <f t="shared" si="19"/>
        <v>8.2500000000000004E-2</v>
      </c>
      <c r="AC212" s="24">
        <f t="shared" si="22"/>
        <v>0</v>
      </c>
      <c r="AD212" s="57">
        <f t="shared" si="23"/>
        <v>0</v>
      </c>
      <c r="AE212" s="56">
        <f t="shared" si="17"/>
        <v>1.2019961536123085</v>
      </c>
      <c r="AF212" s="57">
        <f t="shared" si="18"/>
        <v>1.2019961536123085</v>
      </c>
      <c r="AG212" s="38">
        <f t="shared" si="24"/>
        <v>0</v>
      </c>
      <c r="AH212" s="38">
        <f t="shared" si="25"/>
        <v>0</v>
      </c>
      <c r="AI212" s="40">
        <f t="shared" si="26"/>
        <v>-2.3999923200245759</v>
      </c>
      <c r="AJ212" s="40">
        <f t="shared" si="27"/>
        <v>1.3999955200143359</v>
      </c>
      <c r="AK212" s="31">
        <f t="shared" si="28"/>
        <v>0.25</v>
      </c>
      <c r="AL212" s="31">
        <f t="shared" si="29"/>
        <v>-4</v>
      </c>
      <c r="AM212" s="31">
        <f t="shared" si="30"/>
        <v>0</v>
      </c>
    </row>
    <row r="213" spans="27:39" ht="17.100000000000001" customHeight="1" x14ac:dyDescent="0.2">
      <c r="AA213">
        <f t="shared" si="21"/>
        <v>12</v>
      </c>
      <c r="AB213" s="24">
        <f t="shared" si="19"/>
        <v>0.09</v>
      </c>
      <c r="AC213" s="24">
        <f t="shared" si="22"/>
        <v>0</v>
      </c>
      <c r="AD213" s="57">
        <f t="shared" si="23"/>
        <v>0</v>
      </c>
      <c r="AE213" s="56">
        <f t="shared" si="17"/>
        <v>1.1839962112121241</v>
      </c>
      <c r="AF213" s="57">
        <f t="shared" si="18"/>
        <v>1.1839962112121241</v>
      </c>
      <c r="AG213" s="38">
        <f t="shared" si="24"/>
        <v>0</v>
      </c>
      <c r="AH213" s="38">
        <f t="shared" si="25"/>
        <v>0</v>
      </c>
      <c r="AI213" s="40">
        <f t="shared" si="26"/>
        <v>-2.3999923200245759</v>
      </c>
      <c r="AJ213" s="40">
        <f t="shared" si="27"/>
        <v>1.3999955200143359</v>
      </c>
      <c r="AK213" s="31">
        <f t="shared" si="28"/>
        <v>0.25</v>
      </c>
      <c r="AL213" s="31">
        <f t="shared" si="29"/>
        <v>-4</v>
      </c>
      <c r="AM213" s="31">
        <f t="shared" si="30"/>
        <v>0</v>
      </c>
    </row>
    <row r="214" spans="27:39" ht="17.100000000000001" customHeight="1" x14ac:dyDescent="0.2">
      <c r="AA214">
        <f t="shared" si="21"/>
        <v>13</v>
      </c>
      <c r="AB214" s="24">
        <f t="shared" si="19"/>
        <v>9.7500000000000003E-2</v>
      </c>
      <c r="AC214" s="24">
        <f t="shared" si="22"/>
        <v>0</v>
      </c>
      <c r="AD214" s="57">
        <f t="shared" si="23"/>
        <v>0</v>
      </c>
      <c r="AE214" s="56">
        <f t="shared" si="17"/>
        <v>1.1659962688119399</v>
      </c>
      <c r="AF214" s="57">
        <f t="shared" si="18"/>
        <v>1.1659962688119399</v>
      </c>
      <c r="AG214" s="38">
        <f t="shared" si="24"/>
        <v>0</v>
      </c>
      <c r="AH214" s="38">
        <f t="shared" si="25"/>
        <v>0</v>
      </c>
      <c r="AI214" s="40">
        <f t="shared" si="26"/>
        <v>-2.3999923200245759</v>
      </c>
      <c r="AJ214" s="40">
        <f t="shared" si="27"/>
        <v>1.3999955200143359</v>
      </c>
      <c r="AK214" s="31">
        <f t="shared" si="28"/>
        <v>0.25</v>
      </c>
      <c r="AL214" s="31">
        <f t="shared" si="29"/>
        <v>-4</v>
      </c>
      <c r="AM214" s="31">
        <f t="shared" si="30"/>
        <v>0</v>
      </c>
    </row>
    <row r="215" spans="27:39" ht="17.100000000000001" customHeight="1" x14ac:dyDescent="0.2">
      <c r="AA215">
        <f t="shared" si="21"/>
        <v>14</v>
      </c>
      <c r="AB215" s="24">
        <f t="shared" si="19"/>
        <v>0.105</v>
      </c>
      <c r="AC215" s="24">
        <f t="shared" si="22"/>
        <v>0</v>
      </c>
      <c r="AD215" s="57">
        <f t="shared" si="23"/>
        <v>0</v>
      </c>
      <c r="AE215" s="56">
        <f t="shared" si="17"/>
        <v>1.1479963264117554</v>
      </c>
      <c r="AF215" s="57">
        <f t="shared" si="18"/>
        <v>1.1479963264117554</v>
      </c>
      <c r="AG215" s="38">
        <f t="shared" si="24"/>
        <v>0</v>
      </c>
      <c r="AH215" s="38">
        <f t="shared" si="25"/>
        <v>0</v>
      </c>
      <c r="AI215" s="40">
        <f t="shared" si="26"/>
        <v>-2.3999923200245759</v>
      </c>
      <c r="AJ215" s="40">
        <f t="shared" si="27"/>
        <v>1.3999955200143359</v>
      </c>
      <c r="AK215" s="31">
        <f t="shared" si="28"/>
        <v>0.25</v>
      </c>
      <c r="AL215" s="31">
        <f t="shared" si="29"/>
        <v>-4</v>
      </c>
      <c r="AM215" s="31">
        <f t="shared" si="30"/>
        <v>0</v>
      </c>
    </row>
    <row r="216" spans="27:39" ht="17.100000000000001" customHeight="1" x14ac:dyDescent="0.2">
      <c r="AA216">
        <f t="shared" si="21"/>
        <v>15</v>
      </c>
      <c r="AB216" s="24">
        <f t="shared" si="19"/>
        <v>0.1125</v>
      </c>
      <c r="AC216" s="24">
        <f t="shared" si="22"/>
        <v>0</v>
      </c>
      <c r="AD216" s="57">
        <f t="shared" si="23"/>
        <v>0</v>
      </c>
      <c r="AE216" s="56">
        <f t="shared" si="17"/>
        <v>1.1299963840115712</v>
      </c>
      <c r="AF216" s="57">
        <f t="shared" si="18"/>
        <v>1.1299963840115712</v>
      </c>
      <c r="AG216" s="38">
        <f t="shared" si="24"/>
        <v>0</v>
      </c>
      <c r="AH216" s="38">
        <f t="shared" si="25"/>
        <v>0</v>
      </c>
      <c r="AI216" s="40">
        <f t="shared" si="26"/>
        <v>-2.3999923200245759</v>
      </c>
      <c r="AJ216" s="40">
        <f t="shared" si="27"/>
        <v>1.3999955200143359</v>
      </c>
      <c r="AK216" s="31">
        <f t="shared" si="28"/>
        <v>0.25</v>
      </c>
      <c r="AL216" s="31">
        <f t="shared" si="29"/>
        <v>-4</v>
      </c>
      <c r="AM216" s="31">
        <f t="shared" si="30"/>
        <v>0</v>
      </c>
    </row>
    <row r="217" spans="27:39" ht="17.100000000000001" customHeight="1" x14ac:dyDescent="0.2">
      <c r="AA217">
        <f t="shared" si="21"/>
        <v>16</v>
      </c>
      <c r="AB217" s="24">
        <f t="shared" si="19"/>
        <v>0.12</v>
      </c>
      <c r="AC217" s="24">
        <f t="shared" si="22"/>
        <v>0</v>
      </c>
      <c r="AD217" s="57">
        <f t="shared" si="23"/>
        <v>0</v>
      </c>
      <c r="AE217" s="56">
        <f t="shared" si="17"/>
        <v>1.1119964416113868</v>
      </c>
      <c r="AF217" s="57">
        <f t="shared" si="18"/>
        <v>1.1119964416113868</v>
      </c>
      <c r="AG217" s="38">
        <f t="shared" si="24"/>
        <v>0</v>
      </c>
      <c r="AH217" s="38">
        <f t="shared" si="25"/>
        <v>0</v>
      </c>
      <c r="AI217" s="40">
        <f t="shared" si="26"/>
        <v>-2.3999923200245759</v>
      </c>
      <c r="AJ217" s="40">
        <f t="shared" si="27"/>
        <v>1.3999955200143359</v>
      </c>
      <c r="AK217" s="31">
        <f t="shared" si="28"/>
        <v>0.25</v>
      </c>
      <c r="AL217" s="31">
        <f t="shared" si="29"/>
        <v>-4</v>
      </c>
      <c r="AM217" s="31">
        <f t="shared" si="30"/>
        <v>0</v>
      </c>
    </row>
    <row r="218" spans="27:39" ht="17.100000000000001" customHeight="1" x14ac:dyDescent="0.2">
      <c r="AA218">
        <f t="shared" si="21"/>
        <v>17</v>
      </c>
      <c r="AB218" s="24">
        <f t="shared" si="19"/>
        <v>0.1275</v>
      </c>
      <c r="AC218" s="24">
        <f t="shared" si="22"/>
        <v>0</v>
      </c>
      <c r="AD218" s="57">
        <f t="shared" si="23"/>
        <v>0</v>
      </c>
      <c r="AE218" s="56">
        <f t="shared" si="17"/>
        <v>1.0939964992112026</v>
      </c>
      <c r="AF218" s="57">
        <f t="shared" si="18"/>
        <v>1.0939964992112026</v>
      </c>
      <c r="AG218" s="38">
        <f t="shared" si="24"/>
        <v>0</v>
      </c>
      <c r="AH218" s="38">
        <f t="shared" si="25"/>
        <v>0</v>
      </c>
      <c r="AI218" s="40">
        <f t="shared" si="26"/>
        <v>-2.3999923200245759</v>
      </c>
      <c r="AJ218" s="40">
        <f t="shared" si="27"/>
        <v>1.3999955200143359</v>
      </c>
      <c r="AK218" s="31">
        <f t="shared" si="28"/>
        <v>0.25</v>
      </c>
      <c r="AL218" s="31">
        <f t="shared" si="29"/>
        <v>-4</v>
      </c>
      <c r="AM218" s="31">
        <f t="shared" si="30"/>
        <v>0</v>
      </c>
    </row>
    <row r="219" spans="27:39" ht="17.100000000000001" customHeight="1" x14ac:dyDescent="0.2">
      <c r="AA219">
        <f t="shared" si="21"/>
        <v>18</v>
      </c>
      <c r="AB219" s="24">
        <f t="shared" si="19"/>
        <v>0.13500000000000001</v>
      </c>
      <c r="AC219" s="24">
        <f t="shared" si="22"/>
        <v>0</v>
      </c>
      <c r="AD219" s="57">
        <f t="shared" si="23"/>
        <v>0</v>
      </c>
      <c r="AE219" s="56">
        <f t="shared" si="17"/>
        <v>1.0759965568110181</v>
      </c>
      <c r="AF219" s="57">
        <f t="shared" si="18"/>
        <v>1.0759965568110181</v>
      </c>
      <c r="AG219" s="38">
        <f t="shared" si="24"/>
        <v>0</v>
      </c>
      <c r="AH219" s="38">
        <f t="shared" si="25"/>
        <v>0</v>
      </c>
      <c r="AI219" s="40">
        <f t="shared" si="26"/>
        <v>-2.3999923200245759</v>
      </c>
      <c r="AJ219" s="40">
        <f t="shared" si="27"/>
        <v>1.3999955200143359</v>
      </c>
      <c r="AK219" s="31">
        <f t="shared" si="28"/>
        <v>0.25</v>
      </c>
      <c r="AL219" s="31">
        <f t="shared" si="29"/>
        <v>-4</v>
      </c>
      <c r="AM219" s="31">
        <f t="shared" si="30"/>
        <v>0</v>
      </c>
    </row>
    <row r="220" spans="27:39" ht="17.100000000000001" customHeight="1" x14ac:dyDescent="0.2">
      <c r="AA220">
        <f t="shared" si="21"/>
        <v>19</v>
      </c>
      <c r="AB220" s="24">
        <f t="shared" si="19"/>
        <v>0.14249999999999999</v>
      </c>
      <c r="AC220" s="24">
        <f t="shared" si="22"/>
        <v>0</v>
      </c>
      <c r="AD220" s="57">
        <f t="shared" si="23"/>
        <v>0</v>
      </c>
      <c r="AE220" s="56">
        <f t="shared" si="17"/>
        <v>1.0579966144108339</v>
      </c>
      <c r="AF220" s="57">
        <f t="shared" si="18"/>
        <v>1.0579966144108339</v>
      </c>
      <c r="AG220" s="38">
        <f t="shared" si="24"/>
        <v>0</v>
      </c>
      <c r="AH220" s="38">
        <f t="shared" si="25"/>
        <v>0</v>
      </c>
      <c r="AI220" s="40">
        <f t="shared" si="26"/>
        <v>-2.3999923200245759</v>
      </c>
      <c r="AJ220" s="40">
        <f t="shared" si="27"/>
        <v>1.3999955200143359</v>
      </c>
      <c r="AK220" s="31">
        <f t="shared" si="28"/>
        <v>0.25</v>
      </c>
      <c r="AL220" s="31">
        <f t="shared" si="29"/>
        <v>-4</v>
      </c>
      <c r="AM220" s="31">
        <f t="shared" si="30"/>
        <v>0</v>
      </c>
    </row>
    <row r="221" spans="27:39" ht="17.100000000000001" customHeight="1" x14ac:dyDescent="0.2">
      <c r="AA221">
        <f t="shared" si="21"/>
        <v>20</v>
      </c>
      <c r="AB221" s="24">
        <f t="shared" si="19"/>
        <v>0.15</v>
      </c>
      <c r="AC221" s="24">
        <f t="shared" si="22"/>
        <v>0</v>
      </c>
      <c r="AD221" s="57">
        <f t="shared" si="23"/>
        <v>0</v>
      </c>
      <c r="AE221" s="56">
        <f t="shared" si="17"/>
        <v>1.0399966720106495</v>
      </c>
      <c r="AF221" s="57">
        <f t="shared" si="18"/>
        <v>1.0399966720106495</v>
      </c>
      <c r="AG221" s="38">
        <f t="shared" si="24"/>
        <v>0</v>
      </c>
      <c r="AH221" s="38">
        <f t="shared" si="25"/>
        <v>0</v>
      </c>
      <c r="AI221" s="40">
        <f t="shared" si="26"/>
        <v>-2.3999923200245759</v>
      </c>
      <c r="AJ221" s="40">
        <f t="shared" si="27"/>
        <v>1.3999955200143359</v>
      </c>
      <c r="AK221" s="31">
        <f t="shared" si="28"/>
        <v>0.25</v>
      </c>
      <c r="AL221" s="31">
        <f t="shared" si="29"/>
        <v>-4</v>
      </c>
      <c r="AM221" s="31">
        <f t="shared" si="30"/>
        <v>0</v>
      </c>
    </row>
    <row r="222" spans="27:39" ht="17.100000000000001" customHeight="1" x14ac:dyDescent="0.2">
      <c r="AA222">
        <f t="shared" si="21"/>
        <v>21</v>
      </c>
      <c r="AB222" s="24">
        <f t="shared" si="19"/>
        <v>0.1575</v>
      </c>
      <c r="AC222" s="24">
        <f t="shared" si="22"/>
        <v>0</v>
      </c>
      <c r="AD222" s="57">
        <f t="shared" si="23"/>
        <v>0</v>
      </c>
      <c r="AE222" s="56">
        <f t="shared" si="17"/>
        <v>1.0219967296104653</v>
      </c>
      <c r="AF222" s="57">
        <f t="shared" si="18"/>
        <v>1.0219967296104653</v>
      </c>
      <c r="AG222" s="38">
        <f t="shared" si="24"/>
        <v>0</v>
      </c>
      <c r="AH222" s="38">
        <f t="shared" si="25"/>
        <v>0</v>
      </c>
      <c r="AI222" s="40">
        <f t="shared" si="26"/>
        <v>-2.3999923200245759</v>
      </c>
      <c r="AJ222" s="40">
        <f t="shared" si="27"/>
        <v>1.3999955200143359</v>
      </c>
      <c r="AK222" s="31">
        <f t="shared" si="28"/>
        <v>0.25</v>
      </c>
      <c r="AL222" s="31">
        <f t="shared" si="29"/>
        <v>-4</v>
      </c>
      <c r="AM222" s="31">
        <f t="shared" si="30"/>
        <v>0</v>
      </c>
    </row>
    <row r="223" spans="27:39" ht="17.100000000000001" customHeight="1" x14ac:dyDescent="0.2">
      <c r="AA223">
        <f t="shared" si="21"/>
        <v>22</v>
      </c>
      <c r="AB223" s="24">
        <f t="shared" si="19"/>
        <v>0.16500000000000001</v>
      </c>
      <c r="AC223" s="24">
        <f t="shared" si="22"/>
        <v>0</v>
      </c>
      <c r="AD223" s="57">
        <f t="shared" si="23"/>
        <v>0</v>
      </c>
      <c r="AE223" s="56">
        <f t="shared" si="17"/>
        <v>1.0039967872102808</v>
      </c>
      <c r="AF223" s="57">
        <f t="shared" si="18"/>
        <v>1.0039967872102808</v>
      </c>
      <c r="AG223" s="38">
        <f t="shared" si="24"/>
        <v>0</v>
      </c>
      <c r="AH223" s="38">
        <f t="shared" si="25"/>
        <v>0</v>
      </c>
      <c r="AI223" s="40">
        <f t="shared" si="26"/>
        <v>-2.3999923200245759</v>
      </c>
      <c r="AJ223" s="40">
        <f t="shared" si="27"/>
        <v>1.3999955200143359</v>
      </c>
      <c r="AK223" s="31">
        <f t="shared" si="28"/>
        <v>0.25</v>
      </c>
      <c r="AL223" s="31">
        <f t="shared" si="29"/>
        <v>-4</v>
      </c>
      <c r="AM223" s="31">
        <f t="shared" si="30"/>
        <v>0</v>
      </c>
    </row>
    <row r="224" spans="27:39" ht="17.100000000000001" customHeight="1" x14ac:dyDescent="0.2">
      <c r="AA224">
        <f t="shared" si="21"/>
        <v>23</v>
      </c>
      <c r="AB224" s="24">
        <f t="shared" si="19"/>
        <v>0.17249999999999999</v>
      </c>
      <c r="AC224" s="24">
        <f t="shared" si="22"/>
        <v>0</v>
      </c>
      <c r="AD224" s="57">
        <f t="shared" si="23"/>
        <v>0</v>
      </c>
      <c r="AE224" s="56">
        <f t="shared" si="17"/>
        <v>0.98599684481009664</v>
      </c>
      <c r="AF224" s="57">
        <f t="shared" si="18"/>
        <v>0.98599684481009664</v>
      </c>
      <c r="AG224" s="38">
        <f t="shared" si="24"/>
        <v>0</v>
      </c>
      <c r="AH224" s="38">
        <f t="shared" si="25"/>
        <v>0</v>
      </c>
      <c r="AI224" s="40">
        <f t="shared" si="26"/>
        <v>-2.3999923200245759</v>
      </c>
      <c r="AJ224" s="40">
        <f t="shared" si="27"/>
        <v>1.3999955200143359</v>
      </c>
      <c r="AK224" s="31">
        <f t="shared" si="28"/>
        <v>0.25</v>
      </c>
      <c r="AL224" s="31">
        <f t="shared" si="29"/>
        <v>-4</v>
      </c>
      <c r="AM224" s="31">
        <f t="shared" si="30"/>
        <v>0</v>
      </c>
    </row>
    <row r="225" spans="27:39" ht="17.100000000000001" customHeight="1" x14ac:dyDescent="0.2">
      <c r="AA225">
        <f t="shared" si="21"/>
        <v>24</v>
      </c>
      <c r="AB225" s="24">
        <f t="shared" si="19"/>
        <v>0.18</v>
      </c>
      <c r="AC225" s="24">
        <f t="shared" si="22"/>
        <v>0</v>
      </c>
      <c r="AD225" s="57">
        <f t="shared" si="23"/>
        <v>0</v>
      </c>
      <c r="AE225" s="56">
        <f t="shared" si="17"/>
        <v>0.96799690240991221</v>
      </c>
      <c r="AF225" s="57">
        <f t="shared" si="18"/>
        <v>0.96799690240991221</v>
      </c>
      <c r="AG225" s="38">
        <f t="shared" si="24"/>
        <v>0</v>
      </c>
      <c r="AH225" s="38">
        <f t="shared" si="25"/>
        <v>0</v>
      </c>
      <c r="AI225" s="40">
        <f t="shared" si="26"/>
        <v>-2.3999923200245759</v>
      </c>
      <c r="AJ225" s="40">
        <f t="shared" si="27"/>
        <v>1.3999955200143359</v>
      </c>
      <c r="AK225" s="31">
        <f t="shared" si="28"/>
        <v>0.25</v>
      </c>
      <c r="AL225" s="31">
        <f t="shared" si="29"/>
        <v>-4</v>
      </c>
      <c r="AM225" s="31">
        <f t="shared" si="30"/>
        <v>0</v>
      </c>
    </row>
    <row r="226" spans="27:39" ht="17.100000000000001" customHeight="1" x14ac:dyDescent="0.2">
      <c r="AA226">
        <f t="shared" si="21"/>
        <v>25</v>
      </c>
      <c r="AB226" s="24">
        <f t="shared" si="19"/>
        <v>0.1875</v>
      </c>
      <c r="AC226" s="24">
        <f t="shared" si="22"/>
        <v>0</v>
      </c>
      <c r="AD226" s="57">
        <f t="shared" si="23"/>
        <v>0</v>
      </c>
      <c r="AE226" s="56">
        <f t="shared" si="17"/>
        <v>0.949996960009728</v>
      </c>
      <c r="AF226" s="57">
        <f t="shared" si="18"/>
        <v>0.949996960009728</v>
      </c>
      <c r="AG226" s="38">
        <f t="shared" si="24"/>
        <v>0</v>
      </c>
      <c r="AH226" s="38">
        <f t="shared" si="25"/>
        <v>0</v>
      </c>
      <c r="AI226" s="40">
        <f t="shared" si="26"/>
        <v>-2.3999923200245759</v>
      </c>
      <c r="AJ226" s="40">
        <f t="shared" si="27"/>
        <v>1.3999955200143359</v>
      </c>
      <c r="AK226" s="31">
        <f t="shared" si="28"/>
        <v>0.25</v>
      </c>
      <c r="AL226" s="31">
        <f t="shared" si="29"/>
        <v>-4</v>
      </c>
      <c r="AM226" s="31">
        <f t="shared" si="30"/>
        <v>0</v>
      </c>
    </row>
    <row r="227" spans="27:39" ht="17.100000000000001" customHeight="1" x14ac:dyDescent="0.2">
      <c r="AA227">
        <f t="shared" si="21"/>
        <v>26</v>
      </c>
      <c r="AB227" s="24">
        <f t="shared" si="19"/>
        <v>0.19500000000000001</v>
      </c>
      <c r="AC227" s="24">
        <f t="shared" si="22"/>
        <v>0</v>
      </c>
      <c r="AD227" s="57">
        <f t="shared" si="23"/>
        <v>0</v>
      </c>
      <c r="AE227" s="56">
        <f t="shared" si="17"/>
        <v>0.93199701760954357</v>
      </c>
      <c r="AF227" s="57">
        <f t="shared" si="18"/>
        <v>0.93199701760954357</v>
      </c>
      <c r="AG227" s="38">
        <f t="shared" si="24"/>
        <v>0</v>
      </c>
      <c r="AH227" s="38">
        <f t="shared" si="25"/>
        <v>0</v>
      </c>
      <c r="AI227" s="40">
        <f t="shared" si="26"/>
        <v>-2.3999923200245759</v>
      </c>
      <c r="AJ227" s="40">
        <f t="shared" si="27"/>
        <v>1.3999955200143359</v>
      </c>
      <c r="AK227" s="31">
        <f t="shared" si="28"/>
        <v>0.25</v>
      </c>
      <c r="AL227" s="31">
        <f t="shared" si="29"/>
        <v>-4</v>
      </c>
      <c r="AM227" s="31">
        <f t="shared" si="30"/>
        <v>0</v>
      </c>
    </row>
    <row r="228" spans="27:39" ht="17.100000000000001" customHeight="1" x14ac:dyDescent="0.2">
      <c r="AA228">
        <f t="shared" si="21"/>
        <v>27</v>
      </c>
      <c r="AB228" s="24">
        <f t="shared" si="19"/>
        <v>0.20250000000000001</v>
      </c>
      <c r="AC228" s="24">
        <f t="shared" si="22"/>
        <v>0</v>
      </c>
      <c r="AD228" s="57">
        <f t="shared" si="23"/>
        <v>0</v>
      </c>
      <c r="AE228" s="56">
        <f t="shared" si="17"/>
        <v>0.91399707520935936</v>
      </c>
      <c r="AF228" s="57">
        <f t="shared" si="18"/>
        <v>0.91399707520935936</v>
      </c>
      <c r="AG228" s="38">
        <f t="shared" si="24"/>
        <v>0</v>
      </c>
      <c r="AH228" s="38">
        <f t="shared" si="25"/>
        <v>0</v>
      </c>
      <c r="AI228" s="40">
        <f t="shared" si="26"/>
        <v>-2.3999923200245759</v>
      </c>
      <c r="AJ228" s="40">
        <f t="shared" si="27"/>
        <v>1.3999955200143359</v>
      </c>
      <c r="AK228" s="31">
        <f t="shared" si="28"/>
        <v>0.25</v>
      </c>
      <c r="AL228" s="31">
        <f t="shared" si="29"/>
        <v>-4</v>
      </c>
      <c r="AM228" s="31">
        <f t="shared" si="30"/>
        <v>0</v>
      </c>
    </row>
    <row r="229" spans="27:39" ht="17.100000000000001" customHeight="1" x14ac:dyDescent="0.2">
      <c r="AA229">
        <f t="shared" si="21"/>
        <v>28</v>
      </c>
      <c r="AB229" s="24">
        <f t="shared" si="19"/>
        <v>0.21</v>
      </c>
      <c r="AC229" s="24">
        <f t="shared" si="22"/>
        <v>0</v>
      </c>
      <c r="AD229" s="57">
        <f t="shared" si="23"/>
        <v>0</v>
      </c>
      <c r="AE229" s="56">
        <f t="shared" si="17"/>
        <v>0.89599713280917503</v>
      </c>
      <c r="AF229" s="57">
        <f t="shared" si="18"/>
        <v>0.89599713280917503</v>
      </c>
      <c r="AG229" s="38">
        <f t="shared" si="24"/>
        <v>0</v>
      </c>
      <c r="AH229" s="38">
        <f t="shared" si="25"/>
        <v>0</v>
      </c>
      <c r="AI229" s="40">
        <f t="shared" si="26"/>
        <v>-2.3999923200245759</v>
      </c>
      <c r="AJ229" s="40">
        <f t="shared" si="27"/>
        <v>1.3999955200143359</v>
      </c>
      <c r="AK229" s="31">
        <f t="shared" si="28"/>
        <v>0.25</v>
      </c>
      <c r="AL229" s="31">
        <f t="shared" si="29"/>
        <v>-4</v>
      </c>
      <c r="AM229" s="31">
        <f t="shared" si="30"/>
        <v>0</v>
      </c>
    </row>
    <row r="230" spans="27:39" ht="17.100000000000001" customHeight="1" x14ac:dyDescent="0.2">
      <c r="AA230">
        <f t="shared" si="21"/>
        <v>29</v>
      </c>
      <c r="AB230" s="24">
        <f t="shared" si="19"/>
        <v>0.2175</v>
      </c>
      <c r="AC230" s="24">
        <f t="shared" si="22"/>
        <v>0</v>
      </c>
      <c r="AD230" s="57">
        <f t="shared" si="23"/>
        <v>0</v>
      </c>
      <c r="AE230" s="56">
        <f t="shared" si="17"/>
        <v>0.87799719040899071</v>
      </c>
      <c r="AF230" s="57">
        <f t="shared" si="18"/>
        <v>0.87799719040899071</v>
      </c>
      <c r="AG230" s="38">
        <f t="shared" si="24"/>
        <v>0</v>
      </c>
      <c r="AH230" s="38">
        <f t="shared" si="25"/>
        <v>0</v>
      </c>
      <c r="AI230" s="40">
        <f t="shared" si="26"/>
        <v>-2.3999923200245759</v>
      </c>
      <c r="AJ230" s="40">
        <f t="shared" si="27"/>
        <v>1.3999955200143359</v>
      </c>
      <c r="AK230" s="31">
        <f t="shared" si="28"/>
        <v>0.25</v>
      </c>
      <c r="AL230" s="31">
        <f t="shared" si="29"/>
        <v>-4</v>
      </c>
      <c r="AM230" s="31">
        <f t="shared" si="30"/>
        <v>0</v>
      </c>
    </row>
    <row r="231" spans="27:39" ht="17.100000000000001" customHeight="1" x14ac:dyDescent="0.2">
      <c r="AA231">
        <f t="shared" si="21"/>
        <v>30</v>
      </c>
      <c r="AB231" s="24">
        <f t="shared" si="19"/>
        <v>0.22500000000000001</v>
      </c>
      <c r="AC231" s="24">
        <f t="shared" si="22"/>
        <v>0</v>
      </c>
      <c r="AD231" s="57">
        <f t="shared" si="23"/>
        <v>0</v>
      </c>
      <c r="AE231" s="56">
        <f t="shared" si="17"/>
        <v>0.85999724800880628</v>
      </c>
      <c r="AF231" s="57">
        <f t="shared" si="18"/>
        <v>0.85999724800880628</v>
      </c>
      <c r="AG231" s="38">
        <f t="shared" si="24"/>
        <v>0</v>
      </c>
      <c r="AH231" s="38">
        <f t="shared" si="25"/>
        <v>0</v>
      </c>
      <c r="AI231" s="40">
        <f t="shared" si="26"/>
        <v>-2.3999923200245759</v>
      </c>
      <c r="AJ231" s="40">
        <f t="shared" si="27"/>
        <v>1.3999955200143359</v>
      </c>
      <c r="AK231" s="31">
        <f t="shared" si="28"/>
        <v>0.25</v>
      </c>
      <c r="AL231" s="31">
        <f t="shared" si="29"/>
        <v>-4</v>
      </c>
      <c r="AM231" s="31">
        <f t="shared" si="30"/>
        <v>0</v>
      </c>
    </row>
    <row r="232" spans="27:39" ht="17.100000000000001" customHeight="1" x14ac:dyDescent="0.2">
      <c r="AA232">
        <f t="shared" si="21"/>
        <v>31</v>
      </c>
      <c r="AB232" s="24">
        <f t="shared" si="19"/>
        <v>0.23250000000000001</v>
      </c>
      <c r="AC232" s="24">
        <f t="shared" si="22"/>
        <v>0</v>
      </c>
      <c r="AD232" s="57">
        <f t="shared" si="23"/>
        <v>0</v>
      </c>
      <c r="AE232" s="56">
        <f t="shared" si="17"/>
        <v>0.84199730560862196</v>
      </c>
      <c r="AF232" s="57">
        <f t="shared" si="18"/>
        <v>0.84199730560862196</v>
      </c>
      <c r="AG232" s="38">
        <f t="shared" si="24"/>
        <v>0</v>
      </c>
      <c r="AH232" s="38">
        <f t="shared" si="25"/>
        <v>0</v>
      </c>
      <c r="AI232" s="40">
        <f t="shared" si="26"/>
        <v>-2.3999923200245759</v>
      </c>
      <c r="AJ232" s="40">
        <f t="shared" si="27"/>
        <v>1.3999955200143359</v>
      </c>
      <c r="AK232" s="31">
        <f t="shared" si="28"/>
        <v>0.25</v>
      </c>
      <c r="AL232" s="31">
        <f t="shared" si="29"/>
        <v>-4</v>
      </c>
      <c r="AM232" s="31">
        <f t="shared" si="30"/>
        <v>0</v>
      </c>
    </row>
    <row r="233" spans="27:39" ht="17.100000000000001" customHeight="1" x14ac:dyDescent="0.2">
      <c r="AA233">
        <f t="shared" si="21"/>
        <v>32</v>
      </c>
      <c r="AB233" s="24">
        <f t="shared" si="19"/>
        <v>0.24</v>
      </c>
      <c r="AC233" s="24">
        <f t="shared" si="22"/>
        <v>0</v>
      </c>
      <c r="AD233" s="57">
        <f t="shared" si="23"/>
        <v>0</v>
      </c>
      <c r="AE233" s="56">
        <f t="shared" ref="AE233:AE264" si="31" xml:space="preserve"> AJ233 +  AI233*AB233 + AH233*AB233^2*100000/(2*E*I) + AG233*AB233^3*100000/(6*E*I)</f>
        <v>0.82399736320843775</v>
      </c>
      <c r="AF233" s="57">
        <f t="shared" ref="AF233:AF264" si="32" xml:space="preserve"> IF( AB233 &lt;= AK233,  AE233,        AE233  - AL233*(AB233 - AK233)^3*100000/(6*E*I)                )</f>
        <v>0.82399736320843775</v>
      </c>
      <c r="AG233" s="38">
        <f t="shared" si="24"/>
        <v>0</v>
      </c>
      <c r="AH233" s="38">
        <f t="shared" si="25"/>
        <v>0</v>
      </c>
      <c r="AI233" s="40">
        <f t="shared" si="26"/>
        <v>-2.3999923200245759</v>
      </c>
      <c r="AJ233" s="40">
        <f t="shared" si="27"/>
        <v>1.3999955200143359</v>
      </c>
      <c r="AK233" s="31">
        <f t="shared" si="28"/>
        <v>0.25</v>
      </c>
      <c r="AL233" s="31">
        <f t="shared" si="29"/>
        <v>-4</v>
      </c>
      <c r="AM233" s="31">
        <f t="shared" si="30"/>
        <v>0</v>
      </c>
    </row>
    <row r="234" spans="27:39" ht="17.100000000000001" customHeight="1" x14ac:dyDescent="0.2">
      <c r="AA234">
        <f t="shared" si="21"/>
        <v>33</v>
      </c>
      <c r="AB234" s="24">
        <f t="shared" ref="AB234:AB265" si="33" xml:space="preserve"> L*AA234/100</f>
        <v>0.2475</v>
      </c>
      <c r="AC234" s="24">
        <f t="shared" si="22"/>
        <v>0</v>
      </c>
      <c r="AD234" s="57">
        <f t="shared" si="23"/>
        <v>0</v>
      </c>
      <c r="AE234" s="56">
        <f t="shared" si="31"/>
        <v>0.80599742080825343</v>
      </c>
      <c r="AF234" s="57">
        <f t="shared" si="32"/>
        <v>0.80599742080825343</v>
      </c>
      <c r="AG234" s="38">
        <f t="shared" si="24"/>
        <v>0</v>
      </c>
      <c r="AH234" s="38">
        <f t="shared" si="25"/>
        <v>0</v>
      </c>
      <c r="AI234" s="40">
        <f t="shared" si="26"/>
        <v>-2.3999923200245759</v>
      </c>
      <c r="AJ234" s="40">
        <f t="shared" si="27"/>
        <v>1.3999955200143359</v>
      </c>
      <c r="AK234" s="31">
        <f t="shared" si="28"/>
        <v>0.25</v>
      </c>
      <c r="AL234" s="31">
        <f t="shared" si="29"/>
        <v>-4</v>
      </c>
      <c r="AM234" s="31">
        <f t="shared" si="30"/>
        <v>0</v>
      </c>
    </row>
    <row r="235" spans="27:39" ht="17.100000000000001" customHeight="1" x14ac:dyDescent="0.2">
      <c r="AA235">
        <f t="shared" si="21"/>
        <v>34</v>
      </c>
      <c r="AB235" s="24">
        <f t="shared" si="33"/>
        <v>0.255</v>
      </c>
      <c r="AC235" s="24">
        <f t="shared" si="22"/>
        <v>4</v>
      </c>
      <c r="AD235" s="57">
        <f t="shared" si="23"/>
        <v>2.0000000000000018E-2</v>
      </c>
      <c r="AE235" s="56">
        <f t="shared" si="31"/>
        <v>0.78799747840806911</v>
      </c>
      <c r="AF235" s="57">
        <f t="shared" si="32"/>
        <v>0.78799787840678914</v>
      </c>
      <c r="AG235" s="38">
        <f t="shared" si="24"/>
        <v>0</v>
      </c>
      <c r="AH235" s="38">
        <f t="shared" si="25"/>
        <v>0</v>
      </c>
      <c r="AI235" s="40">
        <f t="shared" si="26"/>
        <v>-2.3999923200245759</v>
      </c>
      <c r="AJ235" s="40">
        <f t="shared" si="27"/>
        <v>1.3999955200143359</v>
      </c>
      <c r="AK235" s="31">
        <f t="shared" si="28"/>
        <v>0.25</v>
      </c>
      <c r="AL235" s="31">
        <f t="shared" si="29"/>
        <v>-4</v>
      </c>
      <c r="AM235" s="31">
        <f t="shared" si="30"/>
        <v>0</v>
      </c>
    </row>
    <row r="236" spans="27:39" ht="17.100000000000001" customHeight="1" x14ac:dyDescent="0.2">
      <c r="AA236">
        <f t="shared" si="21"/>
        <v>35</v>
      </c>
      <c r="AB236" s="24">
        <f t="shared" si="33"/>
        <v>0.26250000000000001</v>
      </c>
      <c r="AC236" s="24">
        <f t="shared" si="22"/>
        <v>4</v>
      </c>
      <c r="AD236" s="57">
        <f t="shared" si="23"/>
        <v>5.0000000000000044E-2</v>
      </c>
      <c r="AE236" s="56">
        <f t="shared" si="31"/>
        <v>0.76999753600788468</v>
      </c>
      <c r="AF236" s="57">
        <f t="shared" si="32"/>
        <v>0.77000378598788477</v>
      </c>
      <c r="AG236" s="38">
        <f t="shared" si="24"/>
        <v>0</v>
      </c>
      <c r="AH236" s="38">
        <f t="shared" si="25"/>
        <v>0</v>
      </c>
      <c r="AI236" s="40">
        <f t="shared" si="26"/>
        <v>-2.3999923200245759</v>
      </c>
      <c r="AJ236" s="40">
        <f t="shared" si="27"/>
        <v>1.3999955200143359</v>
      </c>
      <c r="AK236" s="31">
        <f t="shared" si="28"/>
        <v>0.25</v>
      </c>
      <c r="AL236" s="31">
        <f t="shared" si="29"/>
        <v>-4</v>
      </c>
      <c r="AM236" s="31">
        <f t="shared" si="30"/>
        <v>0</v>
      </c>
    </row>
    <row r="237" spans="27:39" ht="17.100000000000001" customHeight="1" x14ac:dyDescent="0.2">
      <c r="AA237">
        <f t="shared" si="21"/>
        <v>36</v>
      </c>
      <c r="AB237" s="24">
        <f t="shared" si="33"/>
        <v>0.27</v>
      </c>
      <c r="AC237" s="24">
        <f t="shared" si="22"/>
        <v>4</v>
      </c>
      <c r="AD237" s="57">
        <f t="shared" si="23"/>
        <v>8.0000000000000071E-2</v>
      </c>
      <c r="AE237" s="56">
        <f t="shared" si="31"/>
        <v>0.75199759360770035</v>
      </c>
      <c r="AF237" s="57">
        <f t="shared" si="32"/>
        <v>0.75202319352578062</v>
      </c>
      <c r="AG237" s="38">
        <f t="shared" si="24"/>
        <v>0</v>
      </c>
      <c r="AH237" s="38">
        <f t="shared" si="25"/>
        <v>0</v>
      </c>
      <c r="AI237" s="40">
        <f t="shared" si="26"/>
        <v>-2.3999923200245759</v>
      </c>
      <c r="AJ237" s="40">
        <f t="shared" si="27"/>
        <v>1.3999955200143359</v>
      </c>
      <c r="AK237" s="31">
        <f t="shared" si="28"/>
        <v>0.25</v>
      </c>
      <c r="AL237" s="31">
        <f t="shared" si="29"/>
        <v>-4</v>
      </c>
      <c r="AM237" s="31">
        <f t="shared" si="30"/>
        <v>0</v>
      </c>
    </row>
    <row r="238" spans="27:39" ht="17.100000000000001" customHeight="1" x14ac:dyDescent="0.2">
      <c r="AA238">
        <f t="shared" si="21"/>
        <v>37</v>
      </c>
      <c r="AB238" s="24">
        <f t="shared" si="33"/>
        <v>0.27750000000000002</v>
      </c>
      <c r="AC238" s="24">
        <f t="shared" si="22"/>
        <v>4</v>
      </c>
      <c r="AD238" s="57">
        <f t="shared" si="23"/>
        <v>0.1100000000000001</v>
      </c>
      <c r="AE238" s="56">
        <f t="shared" si="31"/>
        <v>0.73399765120751603</v>
      </c>
      <c r="AF238" s="57">
        <f t="shared" si="32"/>
        <v>0.73406420099455671</v>
      </c>
      <c r="AG238" s="38">
        <f t="shared" si="24"/>
        <v>0</v>
      </c>
      <c r="AH238" s="38">
        <f t="shared" si="25"/>
        <v>0</v>
      </c>
      <c r="AI238" s="40">
        <f t="shared" si="26"/>
        <v>-2.3999923200245759</v>
      </c>
      <c r="AJ238" s="40">
        <f t="shared" si="27"/>
        <v>1.3999955200143359</v>
      </c>
      <c r="AK238" s="31">
        <f t="shared" si="28"/>
        <v>0.25</v>
      </c>
      <c r="AL238" s="31">
        <f t="shared" si="29"/>
        <v>-4</v>
      </c>
      <c r="AM238" s="31">
        <f t="shared" si="30"/>
        <v>0</v>
      </c>
    </row>
    <row r="239" spans="27:39" ht="17.100000000000001" customHeight="1" x14ac:dyDescent="0.2">
      <c r="AA239">
        <f t="shared" si="21"/>
        <v>38</v>
      </c>
      <c r="AB239" s="24">
        <f t="shared" si="33"/>
        <v>0.28499999999999998</v>
      </c>
      <c r="AC239" s="24">
        <f t="shared" si="22"/>
        <v>4</v>
      </c>
      <c r="AD239" s="57">
        <f t="shared" si="23"/>
        <v>0.1399999999999999</v>
      </c>
      <c r="AE239" s="56">
        <f t="shared" si="31"/>
        <v>0.71599770880733182</v>
      </c>
      <c r="AF239" s="57">
        <f t="shared" si="32"/>
        <v>0.71613490836829319</v>
      </c>
      <c r="AG239" s="38">
        <f t="shared" si="24"/>
        <v>0</v>
      </c>
      <c r="AH239" s="38">
        <f t="shared" si="25"/>
        <v>0</v>
      </c>
      <c r="AI239" s="40">
        <f t="shared" si="26"/>
        <v>-2.3999923200245759</v>
      </c>
      <c r="AJ239" s="40">
        <f t="shared" si="27"/>
        <v>1.3999955200143359</v>
      </c>
      <c r="AK239" s="31">
        <f t="shared" si="28"/>
        <v>0.25</v>
      </c>
      <c r="AL239" s="31">
        <f t="shared" si="29"/>
        <v>-4</v>
      </c>
      <c r="AM239" s="31">
        <f t="shared" si="30"/>
        <v>0</v>
      </c>
    </row>
    <row r="240" spans="27:39" ht="17.100000000000001" customHeight="1" x14ac:dyDescent="0.2">
      <c r="AA240">
        <f t="shared" si="21"/>
        <v>39</v>
      </c>
      <c r="AB240" s="24">
        <f t="shared" si="33"/>
        <v>0.29249999999999998</v>
      </c>
      <c r="AC240" s="24">
        <f t="shared" si="22"/>
        <v>4</v>
      </c>
      <c r="AD240" s="57">
        <f t="shared" si="23"/>
        <v>0.16999999999999993</v>
      </c>
      <c r="AE240" s="56">
        <f t="shared" si="31"/>
        <v>0.6979977664071475</v>
      </c>
      <c r="AF240" s="57">
        <f t="shared" si="32"/>
        <v>0.69824341562107006</v>
      </c>
      <c r="AG240" s="38">
        <f t="shared" si="24"/>
        <v>0</v>
      </c>
      <c r="AH240" s="38">
        <f t="shared" si="25"/>
        <v>0</v>
      </c>
      <c r="AI240" s="40">
        <f t="shared" si="26"/>
        <v>-2.3999923200245759</v>
      </c>
      <c r="AJ240" s="40">
        <f t="shared" si="27"/>
        <v>1.3999955200143359</v>
      </c>
      <c r="AK240" s="31">
        <f t="shared" si="28"/>
        <v>0.25</v>
      </c>
      <c r="AL240" s="31">
        <f t="shared" si="29"/>
        <v>-4</v>
      </c>
      <c r="AM240" s="31">
        <f t="shared" si="30"/>
        <v>0</v>
      </c>
    </row>
    <row r="241" spans="27:39" ht="17.100000000000001" customHeight="1" x14ac:dyDescent="0.2">
      <c r="AA241">
        <f t="shared" si="21"/>
        <v>40</v>
      </c>
      <c r="AB241" s="24">
        <f t="shared" si="33"/>
        <v>0.3</v>
      </c>
      <c r="AC241" s="24">
        <f t="shared" si="22"/>
        <v>4</v>
      </c>
      <c r="AD241" s="57">
        <f t="shared" si="23"/>
        <v>0.19999999999999996</v>
      </c>
      <c r="AE241" s="56">
        <f t="shared" si="31"/>
        <v>0.67999782400696318</v>
      </c>
      <c r="AF241" s="57">
        <f t="shared" si="32"/>
        <v>0.68039782272696725</v>
      </c>
      <c r="AG241" s="38">
        <f t="shared" si="24"/>
        <v>0</v>
      </c>
      <c r="AH241" s="38">
        <f t="shared" si="25"/>
        <v>0</v>
      </c>
      <c r="AI241" s="40">
        <f t="shared" si="26"/>
        <v>-2.3999923200245759</v>
      </c>
      <c r="AJ241" s="40">
        <f t="shared" si="27"/>
        <v>1.3999955200143359</v>
      </c>
      <c r="AK241" s="31">
        <f t="shared" si="28"/>
        <v>0.25</v>
      </c>
      <c r="AL241" s="31">
        <f t="shared" si="29"/>
        <v>-4</v>
      </c>
      <c r="AM241" s="31">
        <f t="shared" si="30"/>
        <v>0</v>
      </c>
    </row>
    <row r="242" spans="27:39" ht="17.100000000000001" customHeight="1" x14ac:dyDescent="0.2">
      <c r="AA242">
        <f t="shared" si="21"/>
        <v>41</v>
      </c>
      <c r="AB242" s="24">
        <f t="shared" si="33"/>
        <v>0.3075</v>
      </c>
      <c r="AC242" s="24">
        <f t="shared" si="22"/>
        <v>4</v>
      </c>
      <c r="AD242" s="57">
        <f t="shared" si="23"/>
        <v>0.22999999999999998</v>
      </c>
      <c r="AE242" s="56">
        <f t="shared" si="31"/>
        <v>0.66199788160677886</v>
      </c>
      <c r="AF242" s="57">
        <f t="shared" si="32"/>
        <v>0.6626062296600651</v>
      </c>
      <c r="AG242" s="38">
        <f t="shared" si="24"/>
        <v>0</v>
      </c>
      <c r="AH242" s="38">
        <f t="shared" si="25"/>
        <v>0</v>
      </c>
      <c r="AI242" s="40">
        <f t="shared" si="26"/>
        <v>-2.3999923200245759</v>
      </c>
      <c r="AJ242" s="40">
        <f t="shared" si="27"/>
        <v>1.3999955200143359</v>
      </c>
      <c r="AK242" s="31">
        <f t="shared" si="28"/>
        <v>0.25</v>
      </c>
      <c r="AL242" s="31">
        <f t="shared" si="29"/>
        <v>-4</v>
      </c>
      <c r="AM242" s="31">
        <f t="shared" si="30"/>
        <v>0</v>
      </c>
    </row>
    <row r="243" spans="27:39" ht="17.100000000000001" customHeight="1" x14ac:dyDescent="0.2">
      <c r="AA243">
        <f t="shared" si="21"/>
        <v>42</v>
      </c>
      <c r="AB243" s="24">
        <f t="shared" si="33"/>
        <v>0.315</v>
      </c>
      <c r="AC243" s="24">
        <f t="shared" si="22"/>
        <v>4</v>
      </c>
      <c r="AD243" s="57">
        <f t="shared" si="23"/>
        <v>0.26</v>
      </c>
      <c r="AE243" s="56">
        <f t="shared" si="31"/>
        <v>0.64399793920659454</v>
      </c>
      <c r="AF243" s="57">
        <f t="shared" si="32"/>
        <v>0.64487673639444354</v>
      </c>
      <c r="AG243" s="38">
        <f t="shared" si="24"/>
        <v>0</v>
      </c>
      <c r="AH243" s="38">
        <f t="shared" si="25"/>
        <v>0</v>
      </c>
      <c r="AI243" s="40">
        <f t="shared" si="26"/>
        <v>-2.3999923200245759</v>
      </c>
      <c r="AJ243" s="40">
        <f t="shared" si="27"/>
        <v>1.3999955200143359</v>
      </c>
      <c r="AK243" s="31">
        <f t="shared" si="28"/>
        <v>0.25</v>
      </c>
      <c r="AL243" s="31">
        <f t="shared" si="29"/>
        <v>-4</v>
      </c>
      <c r="AM243" s="31">
        <f t="shared" si="30"/>
        <v>0</v>
      </c>
    </row>
    <row r="244" spans="27:39" ht="17.100000000000001" customHeight="1" x14ac:dyDescent="0.2">
      <c r="AA244">
        <f t="shared" si="21"/>
        <v>43</v>
      </c>
      <c r="AB244" s="24">
        <f t="shared" si="33"/>
        <v>0.32250000000000001</v>
      </c>
      <c r="AC244" s="24">
        <f t="shared" si="22"/>
        <v>4</v>
      </c>
      <c r="AD244" s="57">
        <f t="shared" si="23"/>
        <v>0.29000000000000004</v>
      </c>
      <c r="AE244" s="56">
        <f t="shared" si="31"/>
        <v>0.62599799680641022</v>
      </c>
      <c r="AF244" s="57">
        <f t="shared" si="32"/>
        <v>0.62721744290418269</v>
      </c>
      <c r="AG244" s="38">
        <f t="shared" si="24"/>
        <v>0</v>
      </c>
      <c r="AH244" s="38">
        <f t="shared" si="25"/>
        <v>0</v>
      </c>
      <c r="AI244" s="40">
        <f t="shared" si="26"/>
        <v>-2.3999923200245759</v>
      </c>
      <c r="AJ244" s="40">
        <f t="shared" si="27"/>
        <v>1.3999955200143359</v>
      </c>
      <c r="AK244" s="31">
        <f t="shared" si="28"/>
        <v>0.25</v>
      </c>
      <c r="AL244" s="31">
        <f t="shared" si="29"/>
        <v>-4</v>
      </c>
      <c r="AM244" s="31">
        <f t="shared" si="30"/>
        <v>0</v>
      </c>
    </row>
    <row r="245" spans="27:39" ht="17.100000000000001" customHeight="1" x14ac:dyDescent="0.2">
      <c r="AA245">
        <f t="shared" si="21"/>
        <v>44</v>
      </c>
      <c r="AB245" s="24">
        <f t="shared" si="33"/>
        <v>0.33</v>
      </c>
      <c r="AC245" s="24">
        <f t="shared" si="22"/>
        <v>4</v>
      </c>
      <c r="AD245" s="57">
        <f t="shared" si="23"/>
        <v>0.32000000000000006</v>
      </c>
      <c r="AE245" s="56">
        <f t="shared" si="31"/>
        <v>0.6079980544062259</v>
      </c>
      <c r="AF245" s="57">
        <f t="shared" si="32"/>
        <v>0.60963644916336268</v>
      </c>
      <c r="AG245" s="38">
        <f t="shared" si="24"/>
        <v>0</v>
      </c>
      <c r="AH245" s="38">
        <f t="shared" si="25"/>
        <v>0</v>
      </c>
      <c r="AI245" s="40">
        <f t="shared" si="26"/>
        <v>-2.3999923200245759</v>
      </c>
      <c r="AJ245" s="40">
        <f t="shared" si="27"/>
        <v>1.3999955200143359</v>
      </c>
      <c r="AK245" s="31">
        <f t="shared" si="28"/>
        <v>0.25</v>
      </c>
      <c r="AL245" s="31">
        <f t="shared" si="29"/>
        <v>-4</v>
      </c>
      <c r="AM245" s="31">
        <f t="shared" si="30"/>
        <v>0</v>
      </c>
    </row>
    <row r="246" spans="27:39" ht="17.100000000000001" customHeight="1" x14ac:dyDescent="0.2">
      <c r="AA246">
        <f t="shared" si="21"/>
        <v>45</v>
      </c>
      <c r="AB246" s="24">
        <f t="shared" si="33"/>
        <v>0.33750000000000002</v>
      </c>
      <c r="AC246" s="24">
        <f t="shared" si="22"/>
        <v>4</v>
      </c>
      <c r="AD246" s="57">
        <f t="shared" si="23"/>
        <v>0.35000000000000009</v>
      </c>
      <c r="AE246" s="56">
        <f t="shared" si="31"/>
        <v>0.58999811200604146</v>
      </c>
      <c r="AF246" s="57">
        <f t="shared" si="32"/>
        <v>0.59214185514606343</v>
      </c>
      <c r="AG246" s="38">
        <f t="shared" si="24"/>
        <v>0</v>
      </c>
      <c r="AH246" s="38">
        <f t="shared" si="25"/>
        <v>0</v>
      </c>
      <c r="AI246" s="40">
        <f t="shared" si="26"/>
        <v>-2.3999923200245759</v>
      </c>
      <c r="AJ246" s="40">
        <f t="shared" si="27"/>
        <v>1.3999955200143359</v>
      </c>
      <c r="AK246" s="31">
        <f t="shared" si="28"/>
        <v>0.25</v>
      </c>
      <c r="AL246" s="31">
        <f t="shared" si="29"/>
        <v>-4</v>
      </c>
      <c r="AM246" s="31">
        <f t="shared" si="30"/>
        <v>0</v>
      </c>
    </row>
    <row r="247" spans="27:39" ht="17.100000000000001" customHeight="1" x14ac:dyDescent="0.2">
      <c r="AA247">
        <f t="shared" si="21"/>
        <v>46</v>
      </c>
      <c r="AB247" s="24">
        <f t="shared" si="33"/>
        <v>0.34499999999999997</v>
      </c>
      <c r="AC247" s="24">
        <f t="shared" si="22"/>
        <v>4</v>
      </c>
      <c r="AD247" s="57">
        <f t="shared" si="23"/>
        <v>0.37999999999999989</v>
      </c>
      <c r="AE247" s="56">
        <f t="shared" si="31"/>
        <v>0.57199816960585725</v>
      </c>
      <c r="AF247" s="57">
        <f t="shared" si="32"/>
        <v>0.5747417608263653</v>
      </c>
      <c r="AG247" s="38">
        <f t="shared" si="24"/>
        <v>0</v>
      </c>
      <c r="AH247" s="38">
        <f t="shared" si="25"/>
        <v>0</v>
      </c>
      <c r="AI247" s="40">
        <f t="shared" si="26"/>
        <v>-2.3999923200245759</v>
      </c>
      <c r="AJ247" s="40">
        <f t="shared" si="27"/>
        <v>1.3999955200143359</v>
      </c>
      <c r="AK247" s="31">
        <f t="shared" si="28"/>
        <v>0.25</v>
      </c>
      <c r="AL247" s="31">
        <f t="shared" si="29"/>
        <v>-4</v>
      </c>
      <c r="AM247" s="31">
        <f t="shared" si="30"/>
        <v>0</v>
      </c>
    </row>
    <row r="248" spans="27:39" ht="17.100000000000001" customHeight="1" x14ac:dyDescent="0.2">
      <c r="AA248">
        <f t="shared" si="21"/>
        <v>47</v>
      </c>
      <c r="AB248" s="24">
        <f t="shared" si="33"/>
        <v>0.35249999999999998</v>
      </c>
      <c r="AC248" s="24">
        <f t="shared" si="22"/>
        <v>4</v>
      </c>
      <c r="AD248" s="57">
        <f t="shared" si="23"/>
        <v>0.40999999999999992</v>
      </c>
      <c r="AE248" s="56">
        <f t="shared" si="31"/>
        <v>0.55399822720567293</v>
      </c>
      <c r="AF248" s="57">
        <f t="shared" si="32"/>
        <v>0.55744426617834819</v>
      </c>
      <c r="AG248" s="38">
        <f t="shared" si="24"/>
        <v>0</v>
      </c>
      <c r="AH248" s="38">
        <f t="shared" si="25"/>
        <v>0</v>
      </c>
      <c r="AI248" s="40">
        <f t="shared" si="26"/>
        <v>-2.3999923200245759</v>
      </c>
      <c r="AJ248" s="40">
        <f t="shared" si="27"/>
        <v>1.3999955200143359</v>
      </c>
      <c r="AK248" s="31">
        <f t="shared" si="28"/>
        <v>0.25</v>
      </c>
      <c r="AL248" s="31">
        <f t="shared" si="29"/>
        <v>-4</v>
      </c>
      <c r="AM248" s="31">
        <f t="shared" si="30"/>
        <v>0</v>
      </c>
    </row>
    <row r="249" spans="27:39" ht="17.100000000000001" customHeight="1" x14ac:dyDescent="0.2">
      <c r="AA249">
        <f t="shared" si="21"/>
        <v>48</v>
      </c>
      <c r="AB249" s="24">
        <f t="shared" si="33"/>
        <v>0.36</v>
      </c>
      <c r="AC249" s="24">
        <f t="shared" si="22"/>
        <v>4</v>
      </c>
      <c r="AD249" s="57">
        <f t="shared" si="23"/>
        <v>0.43999999999999995</v>
      </c>
      <c r="AE249" s="56">
        <f t="shared" si="31"/>
        <v>0.53599828480548861</v>
      </c>
      <c r="AF249" s="57">
        <f t="shared" si="32"/>
        <v>0.54025747117609224</v>
      </c>
      <c r="AG249" s="38">
        <f t="shared" si="24"/>
        <v>0</v>
      </c>
      <c r="AH249" s="38">
        <f t="shared" si="25"/>
        <v>0</v>
      </c>
      <c r="AI249" s="40">
        <f t="shared" si="26"/>
        <v>-2.3999923200245759</v>
      </c>
      <c r="AJ249" s="40">
        <f t="shared" si="27"/>
        <v>1.3999955200143359</v>
      </c>
      <c r="AK249" s="31">
        <f t="shared" si="28"/>
        <v>0.25</v>
      </c>
      <c r="AL249" s="31">
        <f t="shared" si="29"/>
        <v>-4</v>
      </c>
      <c r="AM249" s="31">
        <f t="shared" si="30"/>
        <v>0</v>
      </c>
    </row>
    <row r="250" spans="27:39" ht="17.100000000000001" customHeight="1" x14ac:dyDescent="0.2">
      <c r="AA250">
        <f t="shared" si="21"/>
        <v>49</v>
      </c>
      <c r="AB250" s="24">
        <f t="shared" si="33"/>
        <v>0.36749999999999999</v>
      </c>
      <c r="AC250" s="24">
        <f t="shared" si="22"/>
        <v>4</v>
      </c>
      <c r="AD250" s="57">
        <f t="shared" si="23"/>
        <v>0.47</v>
      </c>
      <c r="AE250" s="56">
        <f t="shared" si="31"/>
        <v>0.51799834240530429</v>
      </c>
      <c r="AF250" s="57">
        <f t="shared" si="32"/>
        <v>0.52318947579367747</v>
      </c>
      <c r="AG250" s="38">
        <f t="shared" si="24"/>
        <v>0</v>
      </c>
      <c r="AH250" s="38">
        <f t="shared" si="25"/>
        <v>0</v>
      </c>
      <c r="AI250" s="40">
        <f t="shared" si="26"/>
        <v>-2.3999923200245759</v>
      </c>
      <c r="AJ250" s="40">
        <f t="shared" si="27"/>
        <v>1.3999955200143359</v>
      </c>
      <c r="AK250" s="31">
        <f t="shared" si="28"/>
        <v>0.25</v>
      </c>
      <c r="AL250" s="31">
        <f t="shared" si="29"/>
        <v>-4</v>
      </c>
      <c r="AM250" s="31">
        <f t="shared" si="30"/>
        <v>0</v>
      </c>
    </row>
    <row r="251" spans="27:39" ht="17.100000000000001" customHeight="1" x14ac:dyDescent="0.2">
      <c r="AA251">
        <f t="shared" si="21"/>
        <v>50</v>
      </c>
      <c r="AB251" s="24">
        <f t="shared" si="33"/>
        <v>0.375</v>
      </c>
      <c r="AC251" s="24">
        <f t="shared" si="22"/>
        <v>4</v>
      </c>
      <c r="AD251" s="57">
        <f t="shared" si="23"/>
        <v>0.5</v>
      </c>
      <c r="AE251" s="56">
        <f t="shared" si="31"/>
        <v>0.49999840000511997</v>
      </c>
      <c r="AF251" s="57">
        <f t="shared" si="32"/>
        <v>0.50624838000518402</v>
      </c>
      <c r="AG251" s="38">
        <f t="shared" si="24"/>
        <v>0</v>
      </c>
      <c r="AH251" s="38">
        <f t="shared" si="25"/>
        <v>0</v>
      </c>
      <c r="AI251" s="40">
        <f t="shared" si="26"/>
        <v>-2.3999923200245759</v>
      </c>
      <c r="AJ251" s="40">
        <f t="shared" si="27"/>
        <v>1.3999955200143359</v>
      </c>
      <c r="AK251" s="31">
        <f t="shared" si="28"/>
        <v>0.25</v>
      </c>
      <c r="AL251" s="31">
        <f t="shared" si="29"/>
        <v>-4</v>
      </c>
      <c r="AM251" s="31">
        <f t="shared" si="30"/>
        <v>0</v>
      </c>
    </row>
    <row r="252" spans="27:39" ht="17.100000000000001" customHeight="1" x14ac:dyDescent="0.2">
      <c r="AA252">
        <f t="shared" si="21"/>
        <v>51</v>
      </c>
      <c r="AB252" s="24">
        <f t="shared" si="33"/>
        <v>0.38250000000000001</v>
      </c>
      <c r="AC252" s="24">
        <f t="shared" si="22"/>
        <v>4</v>
      </c>
      <c r="AD252" s="57">
        <f t="shared" si="23"/>
        <v>0.53</v>
      </c>
      <c r="AE252" s="56">
        <f t="shared" si="31"/>
        <v>0.48199845760493565</v>
      </c>
      <c r="AF252" s="57">
        <f t="shared" si="32"/>
        <v>0.4894422837846919</v>
      </c>
      <c r="AG252" s="38">
        <f t="shared" si="24"/>
        <v>0</v>
      </c>
      <c r="AH252" s="38">
        <f t="shared" si="25"/>
        <v>0</v>
      </c>
      <c r="AI252" s="40">
        <f t="shared" si="26"/>
        <v>-2.3999923200245759</v>
      </c>
      <c r="AJ252" s="40">
        <f t="shared" si="27"/>
        <v>1.3999955200143359</v>
      </c>
      <c r="AK252" s="31">
        <f t="shared" si="28"/>
        <v>0.25</v>
      </c>
      <c r="AL252" s="31">
        <f t="shared" si="29"/>
        <v>-4</v>
      </c>
      <c r="AM252" s="31">
        <f t="shared" si="30"/>
        <v>0</v>
      </c>
    </row>
    <row r="253" spans="27:39" ht="17.100000000000001" customHeight="1" x14ac:dyDescent="0.2">
      <c r="AA253">
        <f t="shared" si="21"/>
        <v>52</v>
      </c>
      <c r="AB253" s="24">
        <f t="shared" si="33"/>
        <v>0.39</v>
      </c>
      <c r="AC253" s="24">
        <f t="shared" si="22"/>
        <v>4</v>
      </c>
      <c r="AD253" s="57">
        <f t="shared" si="23"/>
        <v>0.56000000000000005</v>
      </c>
      <c r="AE253" s="56">
        <f t="shared" si="31"/>
        <v>0.46399851520475133</v>
      </c>
      <c r="AF253" s="57">
        <f t="shared" si="32"/>
        <v>0.47277928710628125</v>
      </c>
      <c r="AG253" s="38">
        <f t="shared" si="24"/>
        <v>0</v>
      </c>
      <c r="AH253" s="38">
        <f t="shared" si="25"/>
        <v>0</v>
      </c>
      <c r="AI253" s="40">
        <f t="shared" si="26"/>
        <v>-2.3999923200245759</v>
      </c>
      <c r="AJ253" s="40">
        <f t="shared" si="27"/>
        <v>1.3999955200143359</v>
      </c>
      <c r="AK253" s="31">
        <f t="shared" si="28"/>
        <v>0.25</v>
      </c>
      <c r="AL253" s="31">
        <f t="shared" si="29"/>
        <v>-4</v>
      </c>
      <c r="AM253" s="31">
        <f t="shared" si="30"/>
        <v>0</v>
      </c>
    </row>
    <row r="254" spans="27:39" ht="17.100000000000001" customHeight="1" x14ac:dyDescent="0.2">
      <c r="AA254">
        <f t="shared" si="21"/>
        <v>53</v>
      </c>
      <c r="AB254" s="24">
        <f t="shared" si="33"/>
        <v>0.39750000000000002</v>
      </c>
      <c r="AC254" s="24">
        <f t="shared" si="22"/>
        <v>4</v>
      </c>
      <c r="AD254" s="57">
        <f t="shared" si="23"/>
        <v>0.59000000000000008</v>
      </c>
      <c r="AE254" s="56">
        <f t="shared" si="31"/>
        <v>0.44599857280456701</v>
      </c>
      <c r="AF254" s="57">
        <f t="shared" si="32"/>
        <v>0.45626748994403216</v>
      </c>
      <c r="AG254" s="38">
        <f t="shared" si="24"/>
        <v>0</v>
      </c>
      <c r="AH254" s="38">
        <f t="shared" si="25"/>
        <v>0</v>
      </c>
      <c r="AI254" s="40">
        <f t="shared" si="26"/>
        <v>-2.3999923200245759</v>
      </c>
      <c r="AJ254" s="40">
        <f t="shared" si="27"/>
        <v>1.3999955200143359</v>
      </c>
      <c r="AK254" s="31">
        <f t="shared" si="28"/>
        <v>0.25</v>
      </c>
      <c r="AL254" s="31">
        <f t="shared" si="29"/>
        <v>-4</v>
      </c>
      <c r="AM254" s="31">
        <f t="shared" si="30"/>
        <v>0</v>
      </c>
    </row>
    <row r="255" spans="27:39" ht="17.100000000000001" customHeight="1" x14ac:dyDescent="0.2">
      <c r="AA255">
        <f t="shared" si="21"/>
        <v>54</v>
      </c>
      <c r="AB255" s="24">
        <f t="shared" si="33"/>
        <v>0.40500000000000003</v>
      </c>
      <c r="AC255" s="24">
        <f t="shared" si="22"/>
        <v>4</v>
      </c>
      <c r="AD255" s="57">
        <f t="shared" si="23"/>
        <v>0.62000000000000011</v>
      </c>
      <c r="AE255" s="56">
        <f t="shared" si="31"/>
        <v>0.42799863040438269</v>
      </c>
      <c r="AF255" s="57">
        <f t="shared" si="32"/>
        <v>0.43991499227202474</v>
      </c>
      <c r="AG255" s="38">
        <f t="shared" si="24"/>
        <v>0</v>
      </c>
      <c r="AH255" s="38">
        <f t="shared" si="25"/>
        <v>0</v>
      </c>
      <c r="AI255" s="40">
        <f t="shared" si="26"/>
        <v>-2.3999923200245759</v>
      </c>
      <c r="AJ255" s="40">
        <f t="shared" si="27"/>
        <v>1.3999955200143359</v>
      </c>
      <c r="AK255" s="31">
        <f t="shared" si="28"/>
        <v>0.25</v>
      </c>
      <c r="AL255" s="31">
        <f t="shared" si="29"/>
        <v>-4</v>
      </c>
      <c r="AM255" s="31">
        <f t="shared" si="30"/>
        <v>0</v>
      </c>
    </row>
    <row r="256" spans="27:39" ht="17.100000000000001" customHeight="1" x14ac:dyDescent="0.2">
      <c r="AA256">
        <f t="shared" si="21"/>
        <v>55</v>
      </c>
      <c r="AB256" s="24">
        <f t="shared" si="33"/>
        <v>0.41249999999999998</v>
      </c>
      <c r="AC256" s="24">
        <f t="shared" si="22"/>
        <v>4</v>
      </c>
      <c r="AD256" s="57">
        <f t="shared" si="23"/>
        <v>0.64999999999999991</v>
      </c>
      <c r="AE256" s="56">
        <f t="shared" si="31"/>
        <v>0.40999868800419847</v>
      </c>
      <c r="AF256" s="57">
        <f t="shared" si="32"/>
        <v>0.42372989406433909</v>
      </c>
      <c r="AG256" s="38">
        <f t="shared" si="24"/>
        <v>0</v>
      </c>
      <c r="AH256" s="38">
        <f t="shared" si="25"/>
        <v>0</v>
      </c>
      <c r="AI256" s="40">
        <f t="shared" si="26"/>
        <v>-2.3999923200245759</v>
      </c>
      <c r="AJ256" s="40">
        <f t="shared" si="27"/>
        <v>1.3999955200143359</v>
      </c>
      <c r="AK256" s="31">
        <f t="shared" si="28"/>
        <v>0.25</v>
      </c>
      <c r="AL256" s="31">
        <f t="shared" si="29"/>
        <v>-4</v>
      </c>
      <c r="AM256" s="31">
        <f t="shared" si="30"/>
        <v>0</v>
      </c>
    </row>
    <row r="257" spans="27:39" ht="17.100000000000001" customHeight="1" x14ac:dyDescent="0.2">
      <c r="AA257">
        <f t="shared" si="21"/>
        <v>56</v>
      </c>
      <c r="AB257" s="24">
        <f t="shared" si="33"/>
        <v>0.42</v>
      </c>
      <c r="AC257" s="24">
        <f t="shared" si="22"/>
        <v>4</v>
      </c>
      <c r="AD257" s="57">
        <f t="shared" si="23"/>
        <v>0.67999999999999994</v>
      </c>
      <c r="AE257" s="56">
        <f t="shared" si="31"/>
        <v>0.39199874560401415</v>
      </c>
      <c r="AF257" s="57">
        <f t="shared" si="32"/>
        <v>0.40772029529505516</v>
      </c>
      <c r="AG257" s="38">
        <f t="shared" si="24"/>
        <v>0</v>
      </c>
      <c r="AH257" s="38">
        <f t="shared" si="25"/>
        <v>0</v>
      </c>
      <c r="AI257" s="40">
        <f t="shared" si="26"/>
        <v>-2.3999923200245759</v>
      </c>
      <c r="AJ257" s="40">
        <f t="shared" si="27"/>
        <v>1.3999955200143359</v>
      </c>
      <c r="AK257" s="31">
        <f t="shared" si="28"/>
        <v>0.25</v>
      </c>
      <c r="AL257" s="31">
        <f t="shared" si="29"/>
        <v>-4</v>
      </c>
      <c r="AM257" s="31">
        <f t="shared" si="30"/>
        <v>0</v>
      </c>
    </row>
    <row r="258" spans="27:39" ht="17.100000000000001" customHeight="1" x14ac:dyDescent="0.2">
      <c r="AA258">
        <f t="shared" si="21"/>
        <v>57</v>
      </c>
      <c r="AB258" s="24">
        <f t="shared" si="33"/>
        <v>0.42749999999999999</v>
      </c>
      <c r="AC258" s="24">
        <f t="shared" si="22"/>
        <v>4</v>
      </c>
      <c r="AD258" s="57">
        <f t="shared" si="23"/>
        <v>0.71</v>
      </c>
      <c r="AE258" s="56">
        <f t="shared" si="31"/>
        <v>0.37399880320382972</v>
      </c>
      <c r="AF258" s="57">
        <f t="shared" si="32"/>
        <v>0.39189429593825298</v>
      </c>
      <c r="AG258" s="38">
        <f t="shared" si="24"/>
        <v>0</v>
      </c>
      <c r="AH258" s="38">
        <f t="shared" si="25"/>
        <v>0</v>
      </c>
      <c r="AI258" s="40">
        <f t="shared" si="26"/>
        <v>-2.3999923200245759</v>
      </c>
      <c r="AJ258" s="40">
        <f t="shared" si="27"/>
        <v>1.3999955200143359</v>
      </c>
      <c r="AK258" s="31">
        <f t="shared" si="28"/>
        <v>0.25</v>
      </c>
      <c r="AL258" s="31">
        <f t="shared" si="29"/>
        <v>-4</v>
      </c>
      <c r="AM258" s="31">
        <f t="shared" si="30"/>
        <v>0</v>
      </c>
    </row>
    <row r="259" spans="27:39" ht="17.100000000000001" customHeight="1" x14ac:dyDescent="0.2">
      <c r="AA259">
        <f t="shared" si="21"/>
        <v>58</v>
      </c>
      <c r="AB259" s="24">
        <f t="shared" si="33"/>
        <v>0.435</v>
      </c>
      <c r="AC259" s="24">
        <f t="shared" si="22"/>
        <v>4</v>
      </c>
      <c r="AD259" s="57">
        <f t="shared" si="23"/>
        <v>0.74</v>
      </c>
      <c r="AE259" s="56">
        <f t="shared" si="31"/>
        <v>0.35599886080364551</v>
      </c>
      <c r="AF259" s="57">
        <f t="shared" si="32"/>
        <v>0.37625999596801296</v>
      </c>
      <c r="AG259" s="38">
        <f t="shared" si="24"/>
        <v>0</v>
      </c>
      <c r="AH259" s="38">
        <f t="shared" si="25"/>
        <v>0</v>
      </c>
      <c r="AI259" s="40">
        <f t="shared" si="26"/>
        <v>-2.3999923200245759</v>
      </c>
      <c r="AJ259" s="40">
        <f t="shared" si="27"/>
        <v>1.3999955200143359</v>
      </c>
      <c r="AK259" s="31">
        <f t="shared" si="28"/>
        <v>0.25</v>
      </c>
      <c r="AL259" s="31">
        <f t="shared" si="29"/>
        <v>-4</v>
      </c>
      <c r="AM259" s="31">
        <f t="shared" si="30"/>
        <v>0</v>
      </c>
    </row>
    <row r="260" spans="27:39" ht="17.100000000000001" customHeight="1" x14ac:dyDescent="0.2">
      <c r="AA260">
        <f t="shared" si="21"/>
        <v>59</v>
      </c>
      <c r="AB260" s="24">
        <f t="shared" si="33"/>
        <v>0.4425</v>
      </c>
      <c r="AC260" s="24">
        <f t="shared" si="22"/>
        <v>4</v>
      </c>
      <c r="AD260" s="57">
        <f t="shared" si="23"/>
        <v>0.77</v>
      </c>
      <c r="AE260" s="56">
        <f t="shared" si="31"/>
        <v>0.33799891840346108</v>
      </c>
      <c r="AF260" s="57">
        <f t="shared" si="32"/>
        <v>0.36082549535841479</v>
      </c>
      <c r="AG260" s="38">
        <f t="shared" si="24"/>
        <v>0</v>
      </c>
      <c r="AH260" s="38">
        <f t="shared" si="25"/>
        <v>0</v>
      </c>
      <c r="AI260" s="40">
        <f t="shared" si="26"/>
        <v>-2.3999923200245759</v>
      </c>
      <c r="AJ260" s="40">
        <f t="shared" si="27"/>
        <v>1.3999955200143359</v>
      </c>
      <c r="AK260" s="31">
        <f t="shared" si="28"/>
        <v>0.25</v>
      </c>
      <c r="AL260" s="31">
        <f t="shared" si="29"/>
        <v>-4</v>
      </c>
      <c r="AM260" s="31">
        <f t="shared" si="30"/>
        <v>0</v>
      </c>
    </row>
    <row r="261" spans="27:39" ht="17.100000000000001" customHeight="1" x14ac:dyDescent="0.2">
      <c r="AA261">
        <f t="shared" si="21"/>
        <v>60</v>
      </c>
      <c r="AB261" s="24">
        <f t="shared" si="33"/>
        <v>0.45</v>
      </c>
      <c r="AC261" s="24">
        <f t="shared" si="22"/>
        <v>4</v>
      </c>
      <c r="AD261" s="57">
        <f t="shared" si="23"/>
        <v>0.8</v>
      </c>
      <c r="AE261" s="56">
        <f t="shared" si="31"/>
        <v>0.31999897600327665</v>
      </c>
      <c r="AF261" s="57">
        <f t="shared" si="32"/>
        <v>0.34559889408353878</v>
      </c>
      <c r="AG261" s="38">
        <f t="shared" si="24"/>
        <v>0</v>
      </c>
      <c r="AH261" s="38">
        <f t="shared" si="25"/>
        <v>0</v>
      </c>
      <c r="AI261" s="40">
        <f t="shared" si="26"/>
        <v>-2.3999923200245759</v>
      </c>
      <c r="AJ261" s="40">
        <f t="shared" si="27"/>
        <v>1.3999955200143359</v>
      </c>
      <c r="AK261" s="31">
        <f t="shared" si="28"/>
        <v>0.25</v>
      </c>
      <c r="AL261" s="31">
        <f t="shared" si="29"/>
        <v>-4</v>
      </c>
      <c r="AM261" s="31">
        <f t="shared" si="30"/>
        <v>0</v>
      </c>
    </row>
    <row r="262" spans="27:39" ht="17.100000000000001" customHeight="1" x14ac:dyDescent="0.2">
      <c r="AA262">
        <f t="shared" si="21"/>
        <v>61</v>
      </c>
      <c r="AB262" s="24">
        <f t="shared" si="33"/>
        <v>0.45750000000000002</v>
      </c>
      <c r="AC262" s="24">
        <f t="shared" si="22"/>
        <v>4</v>
      </c>
      <c r="AD262" s="57">
        <f t="shared" si="23"/>
        <v>0.83000000000000007</v>
      </c>
      <c r="AE262" s="56">
        <f t="shared" si="31"/>
        <v>0.30199903360309244</v>
      </c>
      <c r="AF262" s="57">
        <f t="shared" si="32"/>
        <v>0.33058829211746521</v>
      </c>
      <c r="AG262" s="38">
        <f t="shared" si="24"/>
        <v>0</v>
      </c>
      <c r="AH262" s="38">
        <f t="shared" si="25"/>
        <v>0</v>
      </c>
      <c r="AI262" s="40">
        <f t="shared" si="26"/>
        <v>-2.3999923200245759</v>
      </c>
      <c r="AJ262" s="40">
        <f t="shared" si="27"/>
        <v>1.3999955200143359</v>
      </c>
      <c r="AK262" s="31">
        <f t="shared" si="28"/>
        <v>0.25</v>
      </c>
      <c r="AL262" s="31">
        <f t="shared" si="29"/>
        <v>-4</v>
      </c>
      <c r="AM262" s="31">
        <f t="shared" si="30"/>
        <v>0</v>
      </c>
    </row>
    <row r="263" spans="27:39" ht="17.100000000000001" customHeight="1" x14ac:dyDescent="0.2">
      <c r="AA263">
        <f t="shared" si="21"/>
        <v>62</v>
      </c>
      <c r="AB263" s="24">
        <f t="shared" si="33"/>
        <v>0.46500000000000002</v>
      </c>
      <c r="AC263" s="24">
        <f t="shared" si="22"/>
        <v>4</v>
      </c>
      <c r="AD263" s="57">
        <f t="shared" si="23"/>
        <v>0.8600000000000001</v>
      </c>
      <c r="AE263" s="56">
        <f t="shared" si="31"/>
        <v>0.28399909120290801</v>
      </c>
      <c r="AF263" s="57">
        <f t="shared" si="32"/>
        <v>0.31580178943427367</v>
      </c>
      <c r="AG263" s="38">
        <f t="shared" si="24"/>
        <v>0</v>
      </c>
      <c r="AH263" s="38">
        <f t="shared" si="25"/>
        <v>0</v>
      </c>
      <c r="AI263" s="40">
        <f t="shared" si="26"/>
        <v>-2.3999923200245759</v>
      </c>
      <c r="AJ263" s="40">
        <f t="shared" si="27"/>
        <v>1.3999955200143359</v>
      </c>
      <c r="AK263" s="31">
        <f t="shared" si="28"/>
        <v>0.25</v>
      </c>
      <c r="AL263" s="31">
        <f t="shared" si="29"/>
        <v>-4</v>
      </c>
      <c r="AM263" s="31">
        <f t="shared" si="30"/>
        <v>0</v>
      </c>
    </row>
    <row r="264" spans="27:39" ht="17.100000000000001" customHeight="1" x14ac:dyDescent="0.2">
      <c r="AA264">
        <f t="shared" si="21"/>
        <v>63</v>
      </c>
      <c r="AB264" s="24">
        <f t="shared" si="33"/>
        <v>0.47249999999999998</v>
      </c>
      <c r="AC264" s="24">
        <f t="shared" si="22"/>
        <v>4</v>
      </c>
      <c r="AD264" s="57">
        <f t="shared" si="23"/>
        <v>0.8899999999999999</v>
      </c>
      <c r="AE264" s="56">
        <f t="shared" si="31"/>
        <v>0.26599914880272379</v>
      </c>
      <c r="AF264" s="57">
        <f t="shared" si="32"/>
        <v>0.30124748600804474</v>
      </c>
      <c r="AG264" s="38">
        <f t="shared" si="24"/>
        <v>0</v>
      </c>
      <c r="AH264" s="38">
        <f t="shared" si="25"/>
        <v>0</v>
      </c>
      <c r="AI264" s="40">
        <f t="shared" si="26"/>
        <v>-2.3999923200245759</v>
      </c>
      <c r="AJ264" s="40">
        <f t="shared" si="27"/>
        <v>1.3999955200143359</v>
      </c>
      <c r="AK264" s="31">
        <f t="shared" si="28"/>
        <v>0.25</v>
      </c>
      <c r="AL264" s="31">
        <f t="shared" si="29"/>
        <v>-4</v>
      </c>
      <c r="AM264" s="31">
        <f t="shared" si="30"/>
        <v>0</v>
      </c>
    </row>
    <row r="265" spans="27:39" ht="17.100000000000001" customHeight="1" x14ac:dyDescent="0.2">
      <c r="AA265">
        <f t="shared" si="21"/>
        <v>64</v>
      </c>
      <c r="AB265" s="24">
        <f t="shared" si="33"/>
        <v>0.48</v>
      </c>
      <c r="AC265" s="24">
        <f t="shared" si="22"/>
        <v>4</v>
      </c>
      <c r="AD265" s="57">
        <f t="shared" si="23"/>
        <v>0.91999999999999993</v>
      </c>
      <c r="AE265" s="56">
        <f t="shared" ref="AE265:AE301" si="34" xml:space="preserve"> AJ265 +  AI265*AB265 + AH265*AB265^2*100000/(2*E*I) + AG265*AB265^3*100000/(6*E*I)</f>
        <v>0.24799920640253958</v>
      </c>
      <c r="AF265" s="57">
        <f t="shared" ref="AF265:AF296" si="35" xml:space="preserve"> IF( AB265 &lt;= AK265,  AE265,        AE265  - AL265*(AB265 - AK265)^3*100000/(6*E*I)                )</f>
        <v>0.28693348181285827</v>
      </c>
      <c r="AG265" s="38">
        <f t="shared" si="24"/>
        <v>0</v>
      </c>
      <c r="AH265" s="38">
        <f t="shared" si="25"/>
        <v>0</v>
      </c>
      <c r="AI265" s="40">
        <f t="shared" si="26"/>
        <v>-2.3999923200245759</v>
      </c>
      <c r="AJ265" s="40">
        <f t="shared" si="27"/>
        <v>1.3999955200143359</v>
      </c>
      <c r="AK265" s="31">
        <f t="shared" si="28"/>
        <v>0.25</v>
      </c>
      <c r="AL265" s="31">
        <f t="shared" si="29"/>
        <v>-4</v>
      </c>
      <c r="AM265" s="31">
        <f t="shared" si="30"/>
        <v>0</v>
      </c>
    </row>
    <row r="266" spans="27:39" ht="17.100000000000001" customHeight="1" x14ac:dyDescent="0.2">
      <c r="AA266">
        <f t="shared" si="21"/>
        <v>65</v>
      </c>
      <c r="AB266" s="24">
        <f t="shared" ref="AB266:AB297" si="36" xml:space="preserve"> L*AA266/100</f>
        <v>0.48749999999999999</v>
      </c>
      <c r="AC266" s="24">
        <f t="shared" si="22"/>
        <v>4</v>
      </c>
      <c r="AD266" s="57">
        <f t="shared" si="23"/>
        <v>0.95</v>
      </c>
      <c r="AE266" s="56">
        <f t="shared" si="34"/>
        <v>0.22999926400235515</v>
      </c>
      <c r="AF266" s="57">
        <f t="shared" si="35"/>
        <v>0.27286787682279412</v>
      </c>
      <c r="AG266" s="38">
        <f t="shared" si="24"/>
        <v>0</v>
      </c>
      <c r="AH266" s="38">
        <f t="shared" si="25"/>
        <v>0</v>
      </c>
      <c r="AI266" s="40">
        <f t="shared" si="26"/>
        <v>-2.3999923200245759</v>
      </c>
      <c r="AJ266" s="40">
        <f t="shared" si="27"/>
        <v>1.3999955200143359</v>
      </c>
      <c r="AK266" s="31">
        <f t="shared" si="28"/>
        <v>0.25</v>
      </c>
      <c r="AL266" s="31">
        <f t="shared" si="29"/>
        <v>-4</v>
      </c>
      <c r="AM266" s="31">
        <f t="shared" si="30"/>
        <v>0</v>
      </c>
    </row>
    <row r="267" spans="27:39" ht="17.100000000000001" customHeight="1" x14ac:dyDescent="0.2">
      <c r="AA267">
        <f t="shared" ref="AA267:AA301" si="37">AA266+1</f>
        <v>66</v>
      </c>
      <c r="AB267" s="24">
        <f t="shared" si="36"/>
        <v>0.495</v>
      </c>
      <c r="AC267" s="24">
        <f t="shared" ref="AC267:AC301" si="38" xml:space="preserve"> IF( AB267 &lt;= AK267,   AG267,   AG267 - AL267)</f>
        <v>4</v>
      </c>
      <c r="AD267" s="57">
        <f t="shared" ref="AD267:AD301" si="39" xml:space="preserve"> IF( AB267 &lt;= AK267,  AH267 + AG267*AB267,     AH267 + AG267*AB267  - AL267*(AB267 - AK267)         )</f>
        <v>0.98</v>
      </c>
      <c r="AE267" s="56">
        <f t="shared" si="34"/>
        <v>0.21199932160217094</v>
      </c>
      <c r="AF267" s="57">
        <f t="shared" si="35"/>
        <v>0.25905877101193281</v>
      </c>
      <c r="AG267" s="38">
        <f t="shared" ref="AG267:AG301" si="40">AG266</f>
        <v>0</v>
      </c>
      <c r="AH267" s="38">
        <f t="shared" ref="AH267:AH301" si="41">AH266</f>
        <v>0</v>
      </c>
      <c r="AI267" s="40">
        <f t="shared" ref="AI267:AI301" si="42">AI266</f>
        <v>-2.3999923200245759</v>
      </c>
      <c r="AJ267" s="40">
        <f t="shared" ref="AJ267:AJ301" si="43">AJ266</f>
        <v>1.3999955200143359</v>
      </c>
      <c r="AK267" s="31">
        <f t="shared" ref="AK267:AK301" si="44">AK266</f>
        <v>0.25</v>
      </c>
      <c r="AL267" s="31">
        <f t="shared" ref="AL267:AL301" si="45">AL266</f>
        <v>-4</v>
      </c>
      <c r="AM267" s="31">
        <f t="shared" ref="AM267:AM301" si="46">AM266</f>
        <v>0</v>
      </c>
    </row>
    <row r="268" spans="27:39" ht="17.100000000000001" customHeight="1" x14ac:dyDescent="0.2">
      <c r="AA268">
        <f t="shared" si="37"/>
        <v>67</v>
      </c>
      <c r="AB268" s="24">
        <f t="shared" si="36"/>
        <v>0.50249999999999995</v>
      </c>
      <c r="AC268" s="24">
        <f t="shared" si="38"/>
        <v>4</v>
      </c>
      <c r="AD268" s="57">
        <f t="shared" si="39"/>
        <v>1.0099999999999998</v>
      </c>
      <c r="AE268" s="56">
        <f t="shared" si="34"/>
        <v>0.19399937920198673</v>
      </c>
      <c r="AF268" s="57">
        <f t="shared" si="35"/>
        <v>0.24551426435435419</v>
      </c>
      <c r="AG268" s="38">
        <f t="shared" si="40"/>
        <v>0</v>
      </c>
      <c r="AH268" s="38">
        <f t="shared" si="41"/>
        <v>0</v>
      </c>
      <c r="AI268" s="40">
        <f t="shared" si="42"/>
        <v>-2.3999923200245759</v>
      </c>
      <c r="AJ268" s="40">
        <f t="shared" si="43"/>
        <v>1.3999955200143359</v>
      </c>
      <c r="AK268" s="31">
        <f t="shared" si="44"/>
        <v>0.25</v>
      </c>
      <c r="AL268" s="31">
        <f t="shared" si="45"/>
        <v>-4</v>
      </c>
      <c r="AM268" s="31">
        <f t="shared" si="46"/>
        <v>0</v>
      </c>
    </row>
    <row r="269" spans="27:39" ht="17.100000000000001" customHeight="1" x14ac:dyDescent="0.2">
      <c r="AA269">
        <f t="shared" si="37"/>
        <v>68</v>
      </c>
      <c r="AB269" s="24">
        <f t="shared" si="36"/>
        <v>0.51</v>
      </c>
      <c r="AC269" s="24">
        <f t="shared" si="38"/>
        <v>4</v>
      </c>
      <c r="AD269" s="57">
        <f t="shared" si="39"/>
        <v>1.04</v>
      </c>
      <c r="AE269" s="56">
        <f t="shared" si="34"/>
        <v>0.1759994368018023</v>
      </c>
      <c r="AF269" s="57">
        <f t="shared" si="35"/>
        <v>0.23224245682413824</v>
      </c>
      <c r="AG269" s="38">
        <f t="shared" si="40"/>
        <v>0</v>
      </c>
      <c r="AH269" s="38">
        <f t="shared" si="41"/>
        <v>0</v>
      </c>
      <c r="AI269" s="40">
        <f t="shared" si="42"/>
        <v>-2.3999923200245759</v>
      </c>
      <c r="AJ269" s="40">
        <f t="shared" si="43"/>
        <v>1.3999955200143359</v>
      </c>
      <c r="AK269" s="31">
        <f t="shared" si="44"/>
        <v>0.25</v>
      </c>
      <c r="AL269" s="31">
        <f t="shared" si="45"/>
        <v>-4</v>
      </c>
      <c r="AM269" s="31">
        <f t="shared" si="46"/>
        <v>0</v>
      </c>
    </row>
    <row r="270" spans="27:39" ht="17.100000000000001" customHeight="1" x14ac:dyDescent="0.2">
      <c r="AA270">
        <f t="shared" si="37"/>
        <v>69</v>
      </c>
      <c r="AB270" s="24">
        <f t="shared" si="36"/>
        <v>0.51749999999999996</v>
      </c>
      <c r="AC270" s="24">
        <f t="shared" si="38"/>
        <v>4</v>
      </c>
      <c r="AD270" s="57">
        <f t="shared" si="39"/>
        <v>1.0699999999999998</v>
      </c>
      <c r="AE270" s="56">
        <f t="shared" si="34"/>
        <v>0.15799949440161809</v>
      </c>
      <c r="AF270" s="57">
        <f t="shared" si="35"/>
        <v>0.21925144839536528</v>
      </c>
      <c r="AG270" s="38">
        <f t="shared" si="40"/>
        <v>0</v>
      </c>
      <c r="AH270" s="38">
        <f t="shared" si="41"/>
        <v>0</v>
      </c>
      <c r="AI270" s="40">
        <f t="shared" si="42"/>
        <v>-2.3999923200245759</v>
      </c>
      <c r="AJ270" s="40">
        <f t="shared" si="43"/>
        <v>1.3999955200143359</v>
      </c>
      <c r="AK270" s="31">
        <f t="shared" si="44"/>
        <v>0.25</v>
      </c>
      <c r="AL270" s="31">
        <f t="shared" si="45"/>
        <v>-4</v>
      </c>
      <c r="AM270" s="31">
        <f t="shared" si="46"/>
        <v>0</v>
      </c>
    </row>
    <row r="271" spans="27:39" ht="17.100000000000001" customHeight="1" x14ac:dyDescent="0.2">
      <c r="AA271">
        <f t="shared" si="37"/>
        <v>70</v>
      </c>
      <c r="AB271" s="24">
        <f t="shared" si="36"/>
        <v>0.52500000000000002</v>
      </c>
      <c r="AC271" s="24">
        <f t="shared" si="38"/>
        <v>4</v>
      </c>
      <c r="AD271" s="57">
        <f t="shared" si="39"/>
        <v>1.1000000000000001</v>
      </c>
      <c r="AE271" s="56">
        <f t="shared" si="34"/>
        <v>0.13999955200143344</v>
      </c>
      <c r="AF271" s="57">
        <f t="shared" si="35"/>
        <v>0.20654933904211492</v>
      </c>
      <c r="AG271" s="38">
        <f t="shared" si="40"/>
        <v>0</v>
      </c>
      <c r="AH271" s="38">
        <f t="shared" si="41"/>
        <v>0</v>
      </c>
      <c r="AI271" s="40">
        <f t="shared" si="42"/>
        <v>-2.3999923200245759</v>
      </c>
      <c r="AJ271" s="40">
        <f t="shared" si="43"/>
        <v>1.3999955200143359</v>
      </c>
      <c r="AK271" s="31">
        <f t="shared" si="44"/>
        <v>0.25</v>
      </c>
      <c r="AL271" s="31">
        <f t="shared" si="45"/>
        <v>-4</v>
      </c>
      <c r="AM271" s="31">
        <f t="shared" si="46"/>
        <v>0</v>
      </c>
    </row>
    <row r="272" spans="27:39" ht="17.100000000000001" customHeight="1" x14ac:dyDescent="0.2">
      <c r="AA272">
        <f t="shared" si="37"/>
        <v>71</v>
      </c>
      <c r="AB272" s="24">
        <f t="shared" si="36"/>
        <v>0.53249999999999997</v>
      </c>
      <c r="AC272" s="24">
        <f t="shared" si="38"/>
        <v>4</v>
      </c>
      <c r="AD272" s="57">
        <f t="shared" si="39"/>
        <v>1.1299999999999999</v>
      </c>
      <c r="AE272" s="56">
        <f t="shared" si="34"/>
        <v>0.12199960960124923</v>
      </c>
      <c r="AF272" s="57">
        <f t="shared" si="35"/>
        <v>0.19414422873846796</v>
      </c>
      <c r="AG272" s="38">
        <f t="shared" si="40"/>
        <v>0</v>
      </c>
      <c r="AH272" s="38">
        <f t="shared" si="41"/>
        <v>0</v>
      </c>
      <c r="AI272" s="40">
        <f t="shared" si="42"/>
        <v>-2.3999923200245759</v>
      </c>
      <c r="AJ272" s="40">
        <f t="shared" si="43"/>
        <v>1.3999955200143359</v>
      </c>
      <c r="AK272" s="31">
        <f t="shared" si="44"/>
        <v>0.25</v>
      </c>
      <c r="AL272" s="31">
        <f t="shared" si="45"/>
        <v>-4</v>
      </c>
      <c r="AM272" s="31">
        <f t="shared" si="46"/>
        <v>0</v>
      </c>
    </row>
    <row r="273" spans="27:39" ht="17.100000000000001" customHeight="1" x14ac:dyDescent="0.2">
      <c r="AA273">
        <f t="shared" si="37"/>
        <v>72</v>
      </c>
      <c r="AB273" s="24">
        <f t="shared" si="36"/>
        <v>0.54</v>
      </c>
      <c r="AC273" s="24">
        <f t="shared" si="38"/>
        <v>4</v>
      </c>
      <c r="AD273" s="57">
        <f t="shared" si="39"/>
        <v>1.1600000000000001</v>
      </c>
      <c r="AE273" s="56">
        <f t="shared" si="34"/>
        <v>0.10399966720106479</v>
      </c>
      <c r="AF273" s="57">
        <f t="shared" si="35"/>
        <v>0.18204421745850399</v>
      </c>
      <c r="AG273" s="38">
        <f t="shared" si="40"/>
        <v>0</v>
      </c>
      <c r="AH273" s="38">
        <f t="shared" si="41"/>
        <v>0</v>
      </c>
      <c r="AI273" s="40">
        <f t="shared" si="42"/>
        <v>-2.3999923200245759</v>
      </c>
      <c r="AJ273" s="40">
        <f t="shared" si="43"/>
        <v>1.3999955200143359</v>
      </c>
      <c r="AK273" s="31">
        <f t="shared" si="44"/>
        <v>0.25</v>
      </c>
      <c r="AL273" s="31">
        <f t="shared" si="45"/>
        <v>-4</v>
      </c>
      <c r="AM273" s="31">
        <f t="shared" si="46"/>
        <v>0</v>
      </c>
    </row>
    <row r="274" spans="27:39" ht="17.100000000000001" customHeight="1" x14ac:dyDescent="0.2">
      <c r="AA274">
        <f t="shared" si="37"/>
        <v>73</v>
      </c>
      <c r="AB274" s="24">
        <f t="shared" si="36"/>
        <v>0.54749999999999999</v>
      </c>
      <c r="AC274" s="24">
        <f t="shared" si="38"/>
        <v>4</v>
      </c>
      <c r="AD274" s="57">
        <f t="shared" si="39"/>
        <v>1.19</v>
      </c>
      <c r="AE274" s="56">
        <f t="shared" si="34"/>
        <v>8.5999724800880584E-2</v>
      </c>
      <c r="AF274" s="57">
        <f t="shared" si="35"/>
        <v>0.17025740517630339</v>
      </c>
      <c r="AG274" s="38">
        <f t="shared" si="40"/>
        <v>0</v>
      </c>
      <c r="AH274" s="38">
        <f t="shared" si="41"/>
        <v>0</v>
      </c>
      <c r="AI274" s="40">
        <f t="shared" si="42"/>
        <v>-2.3999923200245759</v>
      </c>
      <c r="AJ274" s="40">
        <f t="shared" si="43"/>
        <v>1.3999955200143359</v>
      </c>
      <c r="AK274" s="31">
        <f t="shared" si="44"/>
        <v>0.25</v>
      </c>
      <c r="AL274" s="31">
        <f t="shared" si="45"/>
        <v>-4</v>
      </c>
      <c r="AM274" s="31">
        <f t="shared" si="46"/>
        <v>0</v>
      </c>
    </row>
    <row r="275" spans="27:39" ht="17.100000000000001" customHeight="1" x14ac:dyDescent="0.2">
      <c r="AA275">
        <f t="shared" si="37"/>
        <v>74</v>
      </c>
      <c r="AB275" s="24">
        <f t="shared" si="36"/>
        <v>0.55500000000000005</v>
      </c>
      <c r="AC275" s="24">
        <f t="shared" si="38"/>
        <v>4</v>
      </c>
      <c r="AD275" s="57">
        <f t="shared" si="39"/>
        <v>1.2200000000000002</v>
      </c>
      <c r="AE275" s="56">
        <f t="shared" si="34"/>
        <v>6.7999782400696152E-2</v>
      </c>
      <c r="AF275" s="57">
        <f t="shared" si="35"/>
        <v>0.15879189186594589</v>
      </c>
      <c r="AG275" s="38">
        <f t="shared" si="40"/>
        <v>0</v>
      </c>
      <c r="AH275" s="38">
        <f t="shared" si="41"/>
        <v>0</v>
      </c>
      <c r="AI275" s="40">
        <f t="shared" si="42"/>
        <v>-2.3999923200245759</v>
      </c>
      <c r="AJ275" s="40">
        <f t="shared" si="43"/>
        <v>1.3999955200143359</v>
      </c>
      <c r="AK275" s="31">
        <f t="shared" si="44"/>
        <v>0.25</v>
      </c>
      <c r="AL275" s="31">
        <f t="shared" si="45"/>
        <v>-4</v>
      </c>
      <c r="AM275" s="31">
        <f t="shared" si="46"/>
        <v>0</v>
      </c>
    </row>
    <row r="276" spans="27:39" ht="17.100000000000001" customHeight="1" x14ac:dyDescent="0.2">
      <c r="AA276">
        <f t="shared" si="37"/>
        <v>75</v>
      </c>
      <c r="AB276" s="24">
        <f t="shared" si="36"/>
        <v>0.5625</v>
      </c>
      <c r="AC276" s="24">
        <f t="shared" si="38"/>
        <v>4</v>
      </c>
      <c r="AD276" s="57">
        <f t="shared" si="39"/>
        <v>1.25</v>
      </c>
      <c r="AE276" s="56">
        <f t="shared" si="34"/>
        <v>4.9999840000511941E-2</v>
      </c>
      <c r="AF276" s="57">
        <f t="shared" si="35"/>
        <v>0.14765577750151193</v>
      </c>
      <c r="AG276" s="38">
        <f t="shared" si="40"/>
        <v>0</v>
      </c>
      <c r="AH276" s="38">
        <f t="shared" si="41"/>
        <v>0</v>
      </c>
      <c r="AI276" s="40">
        <f t="shared" si="42"/>
        <v>-2.3999923200245759</v>
      </c>
      <c r="AJ276" s="40">
        <f t="shared" si="43"/>
        <v>1.3999955200143359</v>
      </c>
      <c r="AK276" s="31">
        <f t="shared" si="44"/>
        <v>0.25</v>
      </c>
      <c r="AL276" s="31">
        <f t="shared" si="45"/>
        <v>-4</v>
      </c>
      <c r="AM276" s="31">
        <f t="shared" si="46"/>
        <v>0</v>
      </c>
    </row>
    <row r="277" spans="27:39" ht="17.100000000000001" customHeight="1" x14ac:dyDescent="0.2">
      <c r="AA277">
        <f t="shared" si="37"/>
        <v>76</v>
      </c>
      <c r="AB277" s="24">
        <f t="shared" si="36"/>
        <v>0.56999999999999995</v>
      </c>
      <c r="AC277" s="24">
        <f t="shared" si="38"/>
        <v>4</v>
      </c>
      <c r="AD277" s="57">
        <f t="shared" si="39"/>
        <v>1.2799999999999998</v>
      </c>
      <c r="AE277" s="56">
        <f t="shared" si="34"/>
        <v>3.1999897600327731E-2</v>
      </c>
      <c r="AF277" s="57">
        <f t="shared" si="35"/>
        <v>0.13685716205708143</v>
      </c>
      <c r="AG277" s="38">
        <f t="shared" si="40"/>
        <v>0</v>
      </c>
      <c r="AH277" s="38">
        <f t="shared" si="41"/>
        <v>0</v>
      </c>
      <c r="AI277" s="40">
        <f t="shared" si="42"/>
        <v>-2.3999923200245759</v>
      </c>
      <c r="AJ277" s="40">
        <f t="shared" si="43"/>
        <v>1.3999955200143359</v>
      </c>
      <c r="AK277" s="31">
        <f t="shared" si="44"/>
        <v>0.25</v>
      </c>
      <c r="AL277" s="31">
        <f t="shared" si="45"/>
        <v>-4</v>
      </c>
      <c r="AM277" s="31">
        <f t="shared" si="46"/>
        <v>0</v>
      </c>
    </row>
    <row r="278" spans="27:39" ht="17.100000000000001" customHeight="1" x14ac:dyDescent="0.2">
      <c r="AA278">
        <f t="shared" si="37"/>
        <v>77</v>
      </c>
      <c r="AB278" s="24">
        <f t="shared" si="36"/>
        <v>0.57750000000000001</v>
      </c>
      <c r="AC278" s="24">
        <f t="shared" si="38"/>
        <v>4</v>
      </c>
      <c r="AD278" s="57">
        <f t="shared" si="39"/>
        <v>1.31</v>
      </c>
      <c r="AE278" s="56">
        <f t="shared" si="34"/>
        <v>1.3999955200143299E-2</v>
      </c>
      <c r="AF278" s="57">
        <f t="shared" si="35"/>
        <v>0.12640414550673434</v>
      </c>
      <c r="AG278" s="38">
        <f t="shared" si="40"/>
        <v>0</v>
      </c>
      <c r="AH278" s="38">
        <f t="shared" si="41"/>
        <v>0</v>
      </c>
      <c r="AI278" s="40">
        <f t="shared" si="42"/>
        <v>-2.3999923200245759</v>
      </c>
      <c r="AJ278" s="40">
        <f t="shared" si="43"/>
        <v>1.3999955200143359</v>
      </c>
      <c r="AK278" s="31">
        <f t="shared" si="44"/>
        <v>0.25</v>
      </c>
      <c r="AL278" s="31">
        <f t="shared" si="45"/>
        <v>-4</v>
      </c>
      <c r="AM278" s="31">
        <f t="shared" si="46"/>
        <v>0</v>
      </c>
    </row>
    <row r="279" spans="27:39" ht="17.100000000000001" customHeight="1" x14ac:dyDescent="0.2">
      <c r="AA279">
        <f t="shared" si="37"/>
        <v>78</v>
      </c>
      <c r="AB279" s="24">
        <f t="shared" si="36"/>
        <v>0.58499999999999996</v>
      </c>
      <c r="AC279" s="24">
        <f t="shared" si="38"/>
        <v>4</v>
      </c>
      <c r="AD279" s="57">
        <f t="shared" si="39"/>
        <v>1.3399999999999999</v>
      </c>
      <c r="AE279" s="56">
        <f t="shared" si="34"/>
        <v>-3.9999872000409109E-3</v>
      </c>
      <c r="AF279" s="57">
        <f t="shared" si="35"/>
        <v>0.11630482782455095</v>
      </c>
      <c r="AG279" s="38">
        <f t="shared" si="40"/>
        <v>0</v>
      </c>
      <c r="AH279" s="38">
        <f t="shared" si="41"/>
        <v>0</v>
      </c>
      <c r="AI279" s="40">
        <f t="shared" si="42"/>
        <v>-2.3999923200245759</v>
      </c>
      <c r="AJ279" s="40">
        <f t="shared" si="43"/>
        <v>1.3999955200143359</v>
      </c>
      <c r="AK279" s="31">
        <f t="shared" si="44"/>
        <v>0.25</v>
      </c>
      <c r="AL279" s="31">
        <f t="shared" si="45"/>
        <v>-4</v>
      </c>
      <c r="AM279" s="31">
        <f t="shared" si="46"/>
        <v>0</v>
      </c>
    </row>
    <row r="280" spans="27:39" ht="17.100000000000001" customHeight="1" x14ac:dyDescent="0.2">
      <c r="AA280">
        <f t="shared" si="37"/>
        <v>79</v>
      </c>
      <c r="AB280" s="24">
        <f t="shared" si="36"/>
        <v>0.59250000000000003</v>
      </c>
      <c r="AC280" s="24">
        <f t="shared" si="38"/>
        <v>4</v>
      </c>
      <c r="AD280" s="57">
        <f t="shared" si="39"/>
        <v>1.37</v>
      </c>
      <c r="AE280" s="56">
        <f t="shared" si="34"/>
        <v>-2.1999929600225343E-2</v>
      </c>
      <c r="AF280" s="57">
        <f t="shared" si="35"/>
        <v>0.10656730898461123</v>
      </c>
      <c r="AG280" s="38">
        <f t="shared" si="40"/>
        <v>0</v>
      </c>
      <c r="AH280" s="38">
        <f t="shared" si="41"/>
        <v>0</v>
      </c>
      <c r="AI280" s="40">
        <f t="shared" si="42"/>
        <v>-2.3999923200245759</v>
      </c>
      <c r="AJ280" s="40">
        <f t="shared" si="43"/>
        <v>1.3999955200143359</v>
      </c>
      <c r="AK280" s="31">
        <f t="shared" si="44"/>
        <v>0.25</v>
      </c>
      <c r="AL280" s="31">
        <f t="shared" si="45"/>
        <v>-4</v>
      </c>
      <c r="AM280" s="31">
        <f t="shared" si="46"/>
        <v>0</v>
      </c>
    </row>
    <row r="281" spans="27:39" ht="17.100000000000001" customHeight="1" x14ac:dyDescent="0.2">
      <c r="AA281">
        <f t="shared" si="37"/>
        <v>80</v>
      </c>
      <c r="AB281" s="24">
        <f t="shared" si="36"/>
        <v>0.6</v>
      </c>
      <c r="AC281" s="24">
        <f t="shared" si="38"/>
        <v>4</v>
      </c>
      <c r="AD281" s="57">
        <f t="shared" si="39"/>
        <v>1.4</v>
      </c>
      <c r="AE281" s="56">
        <f t="shared" si="34"/>
        <v>-3.9999872000409553E-2</v>
      </c>
      <c r="AF281" s="57">
        <f t="shared" si="35"/>
        <v>9.7199688960995345E-2</v>
      </c>
      <c r="AG281" s="38">
        <f t="shared" si="40"/>
        <v>0</v>
      </c>
      <c r="AH281" s="38">
        <f t="shared" si="41"/>
        <v>0</v>
      </c>
      <c r="AI281" s="40">
        <f t="shared" si="42"/>
        <v>-2.3999923200245759</v>
      </c>
      <c r="AJ281" s="40">
        <f t="shared" si="43"/>
        <v>1.3999955200143359</v>
      </c>
      <c r="AK281" s="31">
        <f t="shared" si="44"/>
        <v>0.25</v>
      </c>
      <c r="AL281" s="31">
        <f t="shared" si="45"/>
        <v>-4</v>
      </c>
      <c r="AM281" s="31">
        <f t="shared" si="46"/>
        <v>0</v>
      </c>
    </row>
    <row r="282" spans="27:39" ht="17.100000000000001" customHeight="1" x14ac:dyDescent="0.2">
      <c r="AA282">
        <f t="shared" si="37"/>
        <v>81</v>
      </c>
      <c r="AB282" s="24">
        <f t="shared" si="36"/>
        <v>0.60750000000000004</v>
      </c>
      <c r="AC282" s="24">
        <f t="shared" si="38"/>
        <v>4</v>
      </c>
      <c r="AD282" s="57">
        <f t="shared" si="39"/>
        <v>1.4300000000000002</v>
      </c>
      <c r="AE282" s="56">
        <f t="shared" si="34"/>
        <v>-5.7999814400593985E-2</v>
      </c>
      <c r="AF282" s="57">
        <f t="shared" si="35"/>
        <v>8.8210067727783253E-2</v>
      </c>
      <c r="AG282" s="38">
        <f t="shared" si="40"/>
        <v>0</v>
      </c>
      <c r="AH282" s="38">
        <f t="shared" si="41"/>
        <v>0</v>
      </c>
      <c r="AI282" s="40">
        <f t="shared" si="42"/>
        <v>-2.3999923200245759</v>
      </c>
      <c r="AJ282" s="40">
        <f t="shared" si="43"/>
        <v>1.3999955200143359</v>
      </c>
      <c r="AK282" s="31">
        <f t="shared" si="44"/>
        <v>0.25</v>
      </c>
      <c r="AL282" s="31">
        <f t="shared" si="45"/>
        <v>-4</v>
      </c>
      <c r="AM282" s="31">
        <f t="shared" si="46"/>
        <v>0</v>
      </c>
    </row>
    <row r="283" spans="27:39" ht="17.100000000000001" customHeight="1" x14ac:dyDescent="0.2">
      <c r="AA283">
        <f t="shared" si="37"/>
        <v>82</v>
      </c>
      <c r="AB283" s="24">
        <f t="shared" si="36"/>
        <v>0.61499999999999999</v>
      </c>
      <c r="AC283" s="24">
        <f t="shared" si="38"/>
        <v>4</v>
      </c>
      <c r="AD283" s="57">
        <f t="shared" si="39"/>
        <v>1.46</v>
      </c>
      <c r="AE283" s="56">
        <f t="shared" si="34"/>
        <v>-7.5999756800778195E-2</v>
      </c>
      <c r="AF283" s="57">
        <f t="shared" si="35"/>
        <v>7.9606545259055195E-2</v>
      </c>
      <c r="AG283" s="38">
        <f t="shared" si="40"/>
        <v>0</v>
      </c>
      <c r="AH283" s="38">
        <f t="shared" si="41"/>
        <v>0</v>
      </c>
      <c r="AI283" s="40">
        <f t="shared" si="42"/>
        <v>-2.3999923200245759</v>
      </c>
      <c r="AJ283" s="40">
        <f t="shared" si="43"/>
        <v>1.3999955200143359</v>
      </c>
      <c r="AK283" s="31">
        <f t="shared" si="44"/>
        <v>0.25</v>
      </c>
      <c r="AL283" s="31">
        <f t="shared" si="45"/>
        <v>-4</v>
      </c>
      <c r="AM283" s="31">
        <f t="shared" si="46"/>
        <v>0</v>
      </c>
    </row>
    <row r="284" spans="27:39" ht="17.100000000000001" customHeight="1" x14ac:dyDescent="0.2">
      <c r="AA284">
        <f t="shared" si="37"/>
        <v>83</v>
      </c>
      <c r="AB284" s="24">
        <f t="shared" si="36"/>
        <v>0.62250000000000005</v>
      </c>
      <c r="AC284" s="24">
        <f t="shared" si="38"/>
        <v>4</v>
      </c>
      <c r="AD284" s="57">
        <f t="shared" si="39"/>
        <v>1.4900000000000002</v>
      </c>
      <c r="AE284" s="56">
        <f t="shared" si="34"/>
        <v>-9.3999699200962628E-2</v>
      </c>
      <c r="AF284" s="57">
        <f t="shared" si="35"/>
        <v>7.1397221528891108E-2</v>
      </c>
      <c r="AG284" s="38">
        <f t="shared" si="40"/>
        <v>0</v>
      </c>
      <c r="AH284" s="38">
        <f t="shared" si="41"/>
        <v>0</v>
      </c>
      <c r="AI284" s="40">
        <f t="shared" si="42"/>
        <v>-2.3999923200245759</v>
      </c>
      <c r="AJ284" s="40">
        <f t="shared" si="43"/>
        <v>1.3999955200143359</v>
      </c>
      <c r="AK284" s="31">
        <f t="shared" si="44"/>
        <v>0.25</v>
      </c>
      <c r="AL284" s="31">
        <f t="shared" si="45"/>
        <v>-4</v>
      </c>
      <c r="AM284" s="31">
        <f t="shared" si="46"/>
        <v>0</v>
      </c>
    </row>
    <row r="285" spans="27:39" ht="17.100000000000001" customHeight="1" x14ac:dyDescent="0.2">
      <c r="AA285">
        <f t="shared" si="37"/>
        <v>84</v>
      </c>
      <c r="AB285" s="24">
        <f t="shared" si="36"/>
        <v>0.63</v>
      </c>
      <c r="AC285" s="24">
        <f t="shared" si="38"/>
        <v>4</v>
      </c>
      <c r="AD285" s="57">
        <f t="shared" si="39"/>
        <v>1.52</v>
      </c>
      <c r="AE285" s="56">
        <f t="shared" si="34"/>
        <v>-0.11199964160114684</v>
      </c>
      <c r="AF285" s="57">
        <f t="shared" si="35"/>
        <v>6.3590196511371211E-2</v>
      </c>
      <c r="AG285" s="38">
        <f t="shared" si="40"/>
        <v>0</v>
      </c>
      <c r="AH285" s="38">
        <f t="shared" si="41"/>
        <v>0</v>
      </c>
      <c r="AI285" s="40">
        <f t="shared" si="42"/>
        <v>-2.3999923200245759</v>
      </c>
      <c r="AJ285" s="40">
        <f t="shared" si="43"/>
        <v>1.3999955200143359</v>
      </c>
      <c r="AK285" s="31">
        <f t="shared" si="44"/>
        <v>0.25</v>
      </c>
      <c r="AL285" s="31">
        <f t="shared" si="45"/>
        <v>-4</v>
      </c>
      <c r="AM285" s="31">
        <f t="shared" si="46"/>
        <v>0</v>
      </c>
    </row>
    <row r="286" spans="27:39" ht="17.100000000000001" customHeight="1" x14ac:dyDescent="0.2">
      <c r="AA286">
        <f t="shared" si="37"/>
        <v>85</v>
      </c>
      <c r="AB286" s="24">
        <f t="shared" si="36"/>
        <v>0.63749999999999996</v>
      </c>
      <c r="AC286" s="24">
        <f t="shared" si="38"/>
        <v>4</v>
      </c>
      <c r="AD286" s="57">
        <f t="shared" si="39"/>
        <v>1.5499999999999998</v>
      </c>
      <c r="AE286" s="56">
        <f t="shared" si="34"/>
        <v>-0.12999958400133105</v>
      </c>
      <c r="AF286" s="57">
        <f t="shared" si="35"/>
        <v>5.6193570180575497E-2</v>
      </c>
      <c r="AG286" s="38">
        <f t="shared" si="40"/>
        <v>0</v>
      </c>
      <c r="AH286" s="38">
        <f t="shared" si="41"/>
        <v>0</v>
      </c>
      <c r="AI286" s="40">
        <f t="shared" si="42"/>
        <v>-2.3999923200245759</v>
      </c>
      <c r="AJ286" s="40">
        <f t="shared" si="43"/>
        <v>1.3999955200143359</v>
      </c>
      <c r="AK286" s="31">
        <f t="shared" si="44"/>
        <v>0.25</v>
      </c>
      <c r="AL286" s="31">
        <f t="shared" si="45"/>
        <v>-4</v>
      </c>
      <c r="AM286" s="31">
        <f t="shared" si="46"/>
        <v>0</v>
      </c>
    </row>
    <row r="287" spans="27:39" ht="17.100000000000001" customHeight="1" x14ac:dyDescent="0.2">
      <c r="AA287">
        <f t="shared" si="37"/>
        <v>86</v>
      </c>
      <c r="AB287" s="24">
        <f t="shared" si="36"/>
        <v>0.64500000000000002</v>
      </c>
      <c r="AC287" s="24">
        <f t="shared" si="38"/>
        <v>4</v>
      </c>
      <c r="AD287" s="57">
        <f t="shared" si="39"/>
        <v>1.58</v>
      </c>
      <c r="AE287" s="56">
        <f t="shared" si="34"/>
        <v>-0.14799952640151548</v>
      </c>
      <c r="AF287" s="57">
        <f t="shared" si="35"/>
        <v>4.9215442510584018E-2</v>
      </c>
      <c r="AG287" s="38">
        <f t="shared" si="40"/>
        <v>0</v>
      </c>
      <c r="AH287" s="38">
        <f t="shared" si="41"/>
        <v>0</v>
      </c>
      <c r="AI287" s="40">
        <f t="shared" si="42"/>
        <v>-2.3999923200245759</v>
      </c>
      <c r="AJ287" s="40">
        <f t="shared" si="43"/>
        <v>1.3999955200143359</v>
      </c>
      <c r="AK287" s="31">
        <f t="shared" si="44"/>
        <v>0.25</v>
      </c>
      <c r="AL287" s="31">
        <f t="shared" si="45"/>
        <v>-4</v>
      </c>
      <c r="AM287" s="31">
        <f t="shared" si="46"/>
        <v>0</v>
      </c>
    </row>
    <row r="288" spans="27:39" ht="17.100000000000001" customHeight="1" x14ac:dyDescent="0.2">
      <c r="AA288">
        <f t="shared" si="37"/>
        <v>87</v>
      </c>
      <c r="AB288" s="24">
        <f t="shared" si="36"/>
        <v>0.65249999999999997</v>
      </c>
      <c r="AC288" s="24">
        <f t="shared" si="38"/>
        <v>4</v>
      </c>
      <c r="AD288" s="57">
        <f t="shared" si="39"/>
        <v>1.6099999999999999</v>
      </c>
      <c r="AE288" s="56">
        <f t="shared" si="34"/>
        <v>-0.16599946880169969</v>
      </c>
      <c r="AF288" s="57">
        <f t="shared" si="35"/>
        <v>4.2663913475476933E-2</v>
      </c>
      <c r="AG288" s="38">
        <f t="shared" si="40"/>
        <v>0</v>
      </c>
      <c r="AH288" s="38">
        <f t="shared" si="41"/>
        <v>0</v>
      </c>
      <c r="AI288" s="40">
        <f t="shared" si="42"/>
        <v>-2.3999923200245759</v>
      </c>
      <c r="AJ288" s="40">
        <f t="shared" si="43"/>
        <v>1.3999955200143359</v>
      </c>
      <c r="AK288" s="31">
        <f t="shared" si="44"/>
        <v>0.25</v>
      </c>
      <c r="AL288" s="31">
        <f t="shared" si="45"/>
        <v>-4</v>
      </c>
      <c r="AM288" s="31">
        <f t="shared" si="46"/>
        <v>0</v>
      </c>
    </row>
    <row r="289" spans="27:39" ht="17.100000000000001" customHeight="1" x14ac:dyDescent="0.2">
      <c r="AA289">
        <f t="shared" si="37"/>
        <v>88</v>
      </c>
      <c r="AB289" s="24">
        <f t="shared" si="36"/>
        <v>0.66</v>
      </c>
      <c r="AC289" s="24">
        <f t="shared" si="38"/>
        <v>4</v>
      </c>
      <c r="AD289" s="57">
        <f t="shared" si="39"/>
        <v>1.6400000000000001</v>
      </c>
      <c r="AE289" s="56">
        <f t="shared" si="34"/>
        <v>-0.18399941120188412</v>
      </c>
      <c r="AF289" s="57">
        <f t="shared" si="35"/>
        <v>3.6547083049334295E-2</v>
      </c>
      <c r="AG289" s="38">
        <f t="shared" si="40"/>
        <v>0</v>
      </c>
      <c r="AH289" s="38">
        <f t="shared" si="41"/>
        <v>0</v>
      </c>
      <c r="AI289" s="40">
        <f t="shared" si="42"/>
        <v>-2.3999923200245759</v>
      </c>
      <c r="AJ289" s="40">
        <f t="shared" si="43"/>
        <v>1.3999955200143359</v>
      </c>
      <c r="AK289" s="31">
        <f t="shared" si="44"/>
        <v>0.25</v>
      </c>
      <c r="AL289" s="31">
        <f t="shared" si="45"/>
        <v>-4</v>
      </c>
      <c r="AM289" s="31">
        <f t="shared" si="46"/>
        <v>0</v>
      </c>
    </row>
    <row r="290" spans="27:39" ht="17.100000000000001" customHeight="1" x14ac:dyDescent="0.2">
      <c r="AA290">
        <f t="shared" si="37"/>
        <v>89</v>
      </c>
      <c r="AB290" s="24">
        <f t="shared" si="36"/>
        <v>0.66749999999999998</v>
      </c>
      <c r="AC290" s="24">
        <f t="shared" si="38"/>
        <v>4</v>
      </c>
      <c r="AD290" s="57">
        <f t="shared" si="39"/>
        <v>1.67</v>
      </c>
      <c r="AE290" s="56">
        <f t="shared" si="34"/>
        <v>-0.20199935360206833</v>
      </c>
      <c r="AF290" s="57">
        <f t="shared" si="35"/>
        <v>3.0873051206236263E-2</v>
      </c>
      <c r="AG290" s="38">
        <f t="shared" si="40"/>
        <v>0</v>
      </c>
      <c r="AH290" s="38">
        <f t="shared" si="41"/>
        <v>0</v>
      </c>
      <c r="AI290" s="40">
        <f t="shared" si="42"/>
        <v>-2.3999923200245759</v>
      </c>
      <c r="AJ290" s="40">
        <f t="shared" si="43"/>
        <v>1.3999955200143359</v>
      </c>
      <c r="AK290" s="31">
        <f t="shared" si="44"/>
        <v>0.25</v>
      </c>
      <c r="AL290" s="31">
        <f t="shared" si="45"/>
        <v>-4</v>
      </c>
      <c r="AM290" s="31">
        <f t="shared" si="46"/>
        <v>0</v>
      </c>
    </row>
    <row r="291" spans="27:39" ht="17.100000000000001" customHeight="1" x14ac:dyDescent="0.2">
      <c r="AA291">
        <f t="shared" si="37"/>
        <v>90</v>
      </c>
      <c r="AB291" s="24">
        <f t="shared" si="36"/>
        <v>0.67500000000000004</v>
      </c>
      <c r="AC291" s="24">
        <f t="shared" si="38"/>
        <v>4</v>
      </c>
      <c r="AD291" s="57">
        <f t="shared" si="39"/>
        <v>1.7000000000000002</v>
      </c>
      <c r="AE291" s="56">
        <f t="shared" si="34"/>
        <v>-0.21999929600225299</v>
      </c>
      <c r="AF291" s="57">
        <f t="shared" si="35"/>
        <v>2.5649917920262499E-2</v>
      </c>
      <c r="AG291" s="38">
        <f t="shared" si="40"/>
        <v>0</v>
      </c>
      <c r="AH291" s="38">
        <f t="shared" si="41"/>
        <v>0</v>
      </c>
      <c r="AI291" s="40">
        <f t="shared" si="42"/>
        <v>-2.3999923200245759</v>
      </c>
      <c r="AJ291" s="40">
        <f t="shared" si="43"/>
        <v>1.3999955200143359</v>
      </c>
      <c r="AK291" s="31">
        <f t="shared" si="44"/>
        <v>0.25</v>
      </c>
      <c r="AL291" s="31">
        <f t="shared" si="45"/>
        <v>-4</v>
      </c>
      <c r="AM291" s="31">
        <f t="shared" si="46"/>
        <v>0</v>
      </c>
    </row>
    <row r="292" spans="27:39" ht="17.100000000000001" customHeight="1" x14ac:dyDescent="0.2">
      <c r="AA292">
        <f t="shared" si="37"/>
        <v>91</v>
      </c>
      <c r="AB292" s="24">
        <f t="shared" si="36"/>
        <v>0.6825</v>
      </c>
      <c r="AC292" s="24">
        <f t="shared" si="38"/>
        <v>4</v>
      </c>
      <c r="AD292" s="57">
        <f t="shared" si="39"/>
        <v>1.73</v>
      </c>
      <c r="AE292" s="56">
        <f t="shared" si="34"/>
        <v>-0.2379992384024372</v>
      </c>
      <c r="AF292" s="57">
        <f t="shared" si="35"/>
        <v>2.0885783165493776E-2</v>
      </c>
      <c r="AG292" s="38">
        <f t="shared" si="40"/>
        <v>0</v>
      </c>
      <c r="AH292" s="38">
        <f t="shared" si="41"/>
        <v>0</v>
      </c>
      <c r="AI292" s="40">
        <f t="shared" si="42"/>
        <v>-2.3999923200245759</v>
      </c>
      <c r="AJ292" s="40">
        <f t="shared" si="43"/>
        <v>1.3999955200143359</v>
      </c>
      <c r="AK292" s="31">
        <f t="shared" si="44"/>
        <v>0.25</v>
      </c>
      <c r="AL292" s="31">
        <f t="shared" si="45"/>
        <v>-4</v>
      </c>
      <c r="AM292" s="31">
        <f t="shared" si="46"/>
        <v>0</v>
      </c>
    </row>
    <row r="293" spans="27:39" ht="17.100000000000001" customHeight="1" x14ac:dyDescent="0.2">
      <c r="AA293">
        <f t="shared" si="37"/>
        <v>92</v>
      </c>
      <c r="AB293" s="24">
        <f t="shared" si="36"/>
        <v>0.69</v>
      </c>
      <c r="AC293" s="24">
        <f t="shared" si="38"/>
        <v>4</v>
      </c>
      <c r="AD293" s="57">
        <f t="shared" si="39"/>
        <v>1.7599999999999998</v>
      </c>
      <c r="AE293" s="56">
        <f t="shared" si="34"/>
        <v>-0.25599918080262141</v>
      </c>
      <c r="AF293" s="57">
        <f t="shared" si="35"/>
        <v>1.6588746916009756E-2</v>
      </c>
      <c r="AG293" s="38">
        <f t="shared" si="40"/>
        <v>0</v>
      </c>
      <c r="AH293" s="38">
        <f t="shared" si="41"/>
        <v>0</v>
      </c>
      <c r="AI293" s="40">
        <f t="shared" si="42"/>
        <v>-2.3999923200245759</v>
      </c>
      <c r="AJ293" s="40">
        <f t="shared" si="43"/>
        <v>1.3999955200143359</v>
      </c>
      <c r="AK293" s="31">
        <f t="shared" si="44"/>
        <v>0.25</v>
      </c>
      <c r="AL293" s="31">
        <f t="shared" si="45"/>
        <v>-4</v>
      </c>
      <c r="AM293" s="31">
        <f t="shared" si="46"/>
        <v>0</v>
      </c>
    </row>
    <row r="294" spans="27:39" ht="16.5" customHeight="1" x14ac:dyDescent="0.2">
      <c r="AA294">
        <f t="shared" si="37"/>
        <v>93</v>
      </c>
      <c r="AB294" s="24">
        <f t="shared" si="36"/>
        <v>0.69750000000000001</v>
      </c>
      <c r="AC294" s="24">
        <f t="shared" si="38"/>
        <v>4</v>
      </c>
      <c r="AD294" s="57">
        <f t="shared" si="39"/>
        <v>1.79</v>
      </c>
      <c r="AE294" s="56">
        <f t="shared" si="34"/>
        <v>-0.27399912320280584</v>
      </c>
      <c r="AF294" s="57">
        <f t="shared" si="35"/>
        <v>1.2766909145890626E-2</v>
      </c>
      <c r="AG294" s="38">
        <f t="shared" si="40"/>
        <v>0</v>
      </c>
      <c r="AH294" s="38">
        <f t="shared" si="41"/>
        <v>0</v>
      </c>
      <c r="AI294" s="40">
        <f t="shared" si="42"/>
        <v>-2.3999923200245759</v>
      </c>
      <c r="AJ294" s="40">
        <f t="shared" si="43"/>
        <v>1.3999955200143359</v>
      </c>
      <c r="AK294" s="31">
        <f t="shared" si="44"/>
        <v>0.25</v>
      </c>
      <c r="AL294" s="31">
        <f t="shared" si="45"/>
        <v>-4</v>
      </c>
      <c r="AM294" s="31">
        <f t="shared" si="46"/>
        <v>0</v>
      </c>
    </row>
    <row r="295" spans="27:39" ht="16.5" customHeight="1" x14ac:dyDescent="0.2">
      <c r="AA295">
        <f t="shared" si="37"/>
        <v>94</v>
      </c>
      <c r="AB295" s="24">
        <f t="shared" si="36"/>
        <v>0.70499999999999996</v>
      </c>
      <c r="AC295" s="24">
        <f t="shared" si="38"/>
        <v>4</v>
      </c>
      <c r="AD295" s="57">
        <f t="shared" si="39"/>
        <v>1.8199999999999998</v>
      </c>
      <c r="AE295" s="56">
        <f t="shared" si="34"/>
        <v>-0.29199906560299005</v>
      </c>
      <c r="AF295" s="57">
        <f t="shared" si="35"/>
        <v>9.4283698292164653E-3</v>
      </c>
      <c r="AG295" s="38">
        <f t="shared" si="40"/>
        <v>0</v>
      </c>
      <c r="AH295" s="38">
        <f t="shared" si="41"/>
        <v>0</v>
      </c>
      <c r="AI295" s="40">
        <f t="shared" si="42"/>
        <v>-2.3999923200245759</v>
      </c>
      <c r="AJ295" s="40">
        <f t="shared" si="43"/>
        <v>1.3999955200143359</v>
      </c>
      <c r="AK295" s="31">
        <f t="shared" si="44"/>
        <v>0.25</v>
      </c>
      <c r="AL295" s="31">
        <f t="shared" si="45"/>
        <v>-4</v>
      </c>
      <c r="AM295" s="31">
        <f t="shared" si="46"/>
        <v>0</v>
      </c>
    </row>
    <row r="296" spans="27:39" ht="16.5" customHeight="1" x14ac:dyDescent="0.2">
      <c r="AA296">
        <f t="shared" si="37"/>
        <v>95</v>
      </c>
      <c r="AB296" s="24">
        <f t="shared" si="36"/>
        <v>0.71250000000000002</v>
      </c>
      <c r="AC296" s="24">
        <f t="shared" si="38"/>
        <v>4</v>
      </c>
      <c r="AD296" s="57">
        <f t="shared" si="39"/>
        <v>1.85</v>
      </c>
      <c r="AE296" s="56">
        <f t="shared" si="34"/>
        <v>-0.30999900800317448</v>
      </c>
      <c r="AF296" s="57">
        <f t="shared" si="35"/>
        <v>6.5812289400673518E-3</v>
      </c>
      <c r="AG296" s="38">
        <f t="shared" si="40"/>
        <v>0</v>
      </c>
      <c r="AH296" s="38">
        <f t="shared" si="41"/>
        <v>0</v>
      </c>
      <c r="AI296" s="40">
        <f t="shared" si="42"/>
        <v>-2.3999923200245759</v>
      </c>
      <c r="AJ296" s="40">
        <f t="shared" si="43"/>
        <v>1.3999955200143359</v>
      </c>
      <c r="AK296" s="31">
        <f t="shared" si="44"/>
        <v>0.25</v>
      </c>
      <c r="AL296" s="31">
        <f t="shared" si="45"/>
        <v>-4</v>
      </c>
      <c r="AM296" s="31">
        <f t="shared" si="46"/>
        <v>0</v>
      </c>
    </row>
    <row r="297" spans="27:39" ht="16.5" customHeight="1" x14ac:dyDescent="0.2">
      <c r="AA297">
        <f t="shared" si="37"/>
        <v>96</v>
      </c>
      <c r="AB297" s="24">
        <f t="shared" si="36"/>
        <v>0.72</v>
      </c>
      <c r="AC297" s="24">
        <f t="shared" si="38"/>
        <v>4</v>
      </c>
      <c r="AD297" s="57">
        <f t="shared" si="39"/>
        <v>1.88</v>
      </c>
      <c r="AE297" s="56">
        <f t="shared" si="34"/>
        <v>-0.32799895040335869</v>
      </c>
      <c r="AF297" s="57">
        <f t="shared" ref="AF297:AF301" si="47" xml:space="preserve"> IF( AB297 &lt;= AK297,  AE297,        AE297  - AL297*(AB297 - AK297)^3*100000/(6*E*I)                )</f>
        <v>4.233586452523308E-3</v>
      </c>
      <c r="AG297" s="38">
        <f t="shared" si="40"/>
        <v>0</v>
      </c>
      <c r="AH297" s="38">
        <f t="shared" si="41"/>
        <v>0</v>
      </c>
      <c r="AI297" s="40">
        <f t="shared" si="42"/>
        <v>-2.3999923200245759</v>
      </c>
      <c r="AJ297" s="40">
        <f t="shared" si="43"/>
        <v>1.3999955200143359</v>
      </c>
      <c r="AK297" s="31">
        <f t="shared" si="44"/>
        <v>0.25</v>
      </c>
      <c r="AL297" s="31">
        <f t="shared" si="45"/>
        <v>-4</v>
      </c>
      <c r="AM297" s="31">
        <f t="shared" si="46"/>
        <v>0</v>
      </c>
    </row>
    <row r="298" spans="27:39" ht="16.5" customHeight="1" x14ac:dyDescent="0.2">
      <c r="AA298">
        <f t="shared" si="37"/>
        <v>97</v>
      </c>
      <c r="AB298" s="24">
        <f xml:space="preserve"> L*AA298/100</f>
        <v>0.72750000000000004</v>
      </c>
      <c r="AC298" s="24">
        <f t="shared" si="38"/>
        <v>4</v>
      </c>
      <c r="AD298" s="57">
        <f t="shared" si="39"/>
        <v>1.9100000000000001</v>
      </c>
      <c r="AE298" s="56">
        <f t="shared" si="34"/>
        <v>-0.34599889280354312</v>
      </c>
      <c r="AF298" s="57">
        <f t="shared" si="47"/>
        <v>2.3935423406644118E-3</v>
      </c>
      <c r="AG298" s="38">
        <f t="shared" si="40"/>
        <v>0</v>
      </c>
      <c r="AH298" s="38">
        <f t="shared" si="41"/>
        <v>0</v>
      </c>
      <c r="AI298" s="40">
        <f t="shared" si="42"/>
        <v>-2.3999923200245759</v>
      </c>
      <c r="AJ298" s="40">
        <f t="shared" si="43"/>
        <v>1.3999955200143359</v>
      </c>
      <c r="AK298" s="31">
        <f t="shared" si="44"/>
        <v>0.25</v>
      </c>
      <c r="AL298" s="31">
        <f t="shared" si="45"/>
        <v>-4</v>
      </c>
      <c r="AM298" s="31">
        <f t="shared" si="46"/>
        <v>0</v>
      </c>
    </row>
    <row r="299" spans="27:39" ht="16.5" customHeight="1" x14ac:dyDescent="0.2">
      <c r="AA299">
        <f t="shared" si="37"/>
        <v>98</v>
      </c>
      <c r="AB299" s="24">
        <f xml:space="preserve"> L*AA299/100</f>
        <v>0.73499999999999999</v>
      </c>
      <c r="AC299" s="24">
        <f t="shared" si="38"/>
        <v>4</v>
      </c>
      <c r="AD299" s="57">
        <f t="shared" si="39"/>
        <v>1.94</v>
      </c>
      <c r="AE299" s="56">
        <f t="shared" si="34"/>
        <v>-0.36399883520372733</v>
      </c>
      <c r="AF299" s="57">
        <f t="shared" si="47"/>
        <v>1.0691965785709634E-3</v>
      </c>
      <c r="AG299" s="38">
        <f t="shared" si="40"/>
        <v>0</v>
      </c>
      <c r="AH299" s="38">
        <f t="shared" si="41"/>
        <v>0</v>
      </c>
      <c r="AI299" s="40">
        <f t="shared" si="42"/>
        <v>-2.3999923200245759</v>
      </c>
      <c r="AJ299" s="40">
        <f t="shared" si="43"/>
        <v>1.3999955200143359</v>
      </c>
      <c r="AK299" s="31">
        <f t="shared" si="44"/>
        <v>0.25</v>
      </c>
      <c r="AL299" s="31">
        <f t="shared" si="45"/>
        <v>-4</v>
      </c>
      <c r="AM299" s="31">
        <f t="shared" si="46"/>
        <v>0</v>
      </c>
    </row>
    <row r="300" spans="27:39" ht="16.5" customHeight="1" x14ac:dyDescent="0.2">
      <c r="AA300">
        <f t="shared" si="37"/>
        <v>99</v>
      </c>
      <c r="AB300" s="24">
        <f xml:space="preserve"> L*AA300/100</f>
        <v>0.74250000000000005</v>
      </c>
      <c r="AC300" s="24">
        <f t="shared" si="38"/>
        <v>4</v>
      </c>
      <c r="AD300" s="57">
        <f t="shared" si="39"/>
        <v>1.9700000000000002</v>
      </c>
      <c r="AE300" s="56">
        <f t="shared" si="34"/>
        <v>-0.38199877760391177</v>
      </c>
      <c r="AF300" s="57">
        <f t="shared" si="47"/>
        <v>2.686491403227631E-4</v>
      </c>
      <c r="AG300" s="38">
        <f t="shared" si="40"/>
        <v>0</v>
      </c>
      <c r="AH300" s="38">
        <f t="shared" si="41"/>
        <v>0</v>
      </c>
      <c r="AI300" s="40">
        <f t="shared" si="42"/>
        <v>-2.3999923200245759</v>
      </c>
      <c r="AJ300" s="40">
        <f t="shared" si="43"/>
        <v>1.3999955200143359</v>
      </c>
      <c r="AK300" s="31">
        <f t="shared" si="44"/>
        <v>0.25</v>
      </c>
      <c r="AL300" s="31">
        <f t="shared" si="45"/>
        <v>-4</v>
      </c>
      <c r="AM300" s="31">
        <f t="shared" si="46"/>
        <v>0</v>
      </c>
    </row>
    <row r="301" spans="27:39" ht="16.5" customHeight="1" x14ac:dyDescent="0.2">
      <c r="AA301">
        <f t="shared" si="37"/>
        <v>100</v>
      </c>
      <c r="AB301" s="24">
        <f xml:space="preserve"> L*AA301/100</f>
        <v>0.75</v>
      </c>
      <c r="AC301" s="24">
        <f t="shared" si="38"/>
        <v>4</v>
      </c>
      <c r="AD301" s="57">
        <f t="shared" si="39"/>
        <v>2</v>
      </c>
      <c r="AE301" s="56">
        <f t="shared" si="34"/>
        <v>-0.39999872000409598</v>
      </c>
      <c r="AF301" s="57">
        <f t="shared" si="47"/>
        <v>0</v>
      </c>
      <c r="AG301" s="38">
        <f t="shared" si="40"/>
        <v>0</v>
      </c>
      <c r="AH301" s="38">
        <f t="shared" si="41"/>
        <v>0</v>
      </c>
      <c r="AI301" s="40">
        <f t="shared" si="42"/>
        <v>-2.3999923200245759</v>
      </c>
      <c r="AJ301" s="40">
        <f t="shared" si="43"/>
        <v>1.3999955200143359</v>
      </c>
      <c r="AK301" s="31">
        <f t="shared" si="44"/>
        <v>0.25</v>
      </c>
      <c r="AL301" s="31">
        <f t="shared" si="45"/>
        <v>-4</v>
      </c>
      <c r="AM301" s="31">
        <f t="shared" si="46"/>
        <v>0</v>
      </c>
    </row>
    <row r="302" spans="27:39" ht="16.5" customHeight="1" x14ac:dyDescent="0.2"/>
    <row r="303" spans="27:39" ht="16.5" customHeight="1" x14ac:dyDescent="0.2"/>
    <row r="304" spans="27:39" ht="16.5" customHeight="1" x14ac:dyDescent="0.2"/>
    <row r="305" spans="4:8" ht="16.5" customHeight="1" x14ac:dyDescent="0.2"/>
    <row r="308" spans="4:8" x14ac:dyDescent="0.2">
      <c r="H308" s="24"/>
    </row>
    <row r="309" spans="4:8" x14ac:dyDescent="0.2">
      <c r="D309" s="42"/>
      <c r="E309" s="42"/>
    </row>
    <row r="312" spans="4:8" x14ac:dyDescent="0.2">
      <c r="D312" s="42"/>
      <c r="E312" s="42"/>
    </row>
  </sheetData>
  <mergeCells count="23">
    <mergeCell ref="M43:V43"/>
    <mergeCell ref="M51:S51"/>
    <mergeCell ref="A22:A33"/>
    <mergeCell ref="B3:I3"/>
    <mergeCell ref="C22:F22"/>
    <mergeCell ref="C24:D24"/>
    <mergeCell ref="C26:D26"/>
    <mergeCell ref="C28:D28"/>
    <mergeCell ref="C30:D30"/>
    <mergeCell ref="C32:D32"/>
    <mergeCell ref="A8:A19"/>
    <mergeCell ref="L2:V2"/>
    <mergeCell ref="N37:N38"/>
    <mergeCell ref="C8:F8"/>
    <mergeCell ref="C10:D10"/>
    <mergeCell ref="C12:D12"/>
    <mergeCell ref="C14:D14"/>
    <mergeCell ref="C16:D16"/>
    <mergeCell ref="C18:D18"/>
    <mergeCell ref="M7:S7"/>
    <mergeCell ref="M9:V9"/>
    <mergeCell ref="M11:T11"/>
    <mergeCell ref="M13:R13"/>
  </mergeCells>
  <phoneticPr fontId="0" type="noConversion"/>
  <hyperlinks>
    <hyperlink ref="M9" r:id="rId1" location="ch102lev1sec12" display="Civil Engineering All-In-One PE Exam Guide: Breadth and Depth, Second Edition Sec. 102.12 " xr:uid="{00000000-0004-0000-0100-000000000000}"/>
    <hyperlink ref="M11" r:id="rId2" location="p2001147c9975_20002" display="Marks’ Standard Handbook for Mechanical Engineers, Eleventh Edition Sec. 5.2.5" xr:uid="{00000000-0004-0000-0100-000001000000}"/>
    <hyperlink ref="M13" r:id="rId3" location="p2000a1f59976_14001" xr:uid="{00000000-0004-0000-0100-000002000000}"/>
    <hyperlink ref="M7" r:id="rId4" location="Chap0800clnk58" xr:uid="{00000000-0004-0000-0100-000003000000}"/>
    <hyperlink ref="M43" r:id="rId5" location="Chap0800tbl8_1" display="Source: Roark’s Formulas for Stress and Strain, Eighth Edition Sec. 8.17. Table 8.1  " xr:uid="{00000000-0004-0000-0100-000004000000}"/>
    <hyperlink ref="M51" r:id="rId6" location="d13087e27830" xr:uid="{00000000-0004-0000-0100-000005000000}"/>
    <hyperlink ref="M11:T11" r:id="rId7" location="c9781259588501ch03lev2sec12" display="Marks’ Standard Handbook for Mechanical Engineers, Twelfth Edition Sec. 3.2.5" xr:uid="{00000000-0004-0000-0100-000006000000}"/>
    <hyperlink ref="M9:V9" r:id="rId8" location="c9780071821957ch102lev1sec12" display="Civil Engineering All-In-One PE Exam Guide: Breadth and Depth, Third Edition Sec. 102.12" xr:uid="{00000000-0004-0000-0100-000007000000}"/>
  </hyperlinks>
  <pageMargins left="0.75" right="0.75" top="1" bottom="1" header="0.51180555555555596" footer="0.51180555555555596"/>
  <pageSetup firstPageNumber="0" orientation="portrait" horizontalDpi="300" verticalDpi="300" r:id="rId9"/>
  <headerFooter alignWithMargins="0"/>
  <drawing r:id="rId10"/>
  <legacy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2"/>
  <dimension ref="A1:AN421"/>
  <sheetViews>
    <sheetView showGridLines="0" zoomScaleNormal="100" workbookViewId="0"/>
  </sheetViews>
  <sheetFormatPr defaultRowHeight="12.75" x14ac:dyDescent="0.2"/>
  <cols>
    <col min="1" max="1" width="12" customWidth="1"/>
    <col min="2" max="4" width="13" customWidth="1"/>
    <col min="5" max="5" width="16.85546875" customWidth="1"/>
    <col min="6" max="9" width="13" customWidth="1"/>
    <col min="10" max="10" width="12" customWidth="1"/>
    <col min="12" max="12" width="11.5703125" bestFit="1" customWidth="1"/>
    <col min="26" max="26" width="0" hidden="1" customWidth="1"/>
    <col min="27" max="40" width="9.140625" hidden="1" customWidth="1"/>
  </cols>
  <sheetData>
    <row r="1" spans="1:31" ht="25.5" customHeight="1" thickBot="1" x14ac:dyDescent="0.3">
      <c r="A1" s="28"/>
      <c r="J1" s="1"/>
      <c r="L1" s="2"/>
      <c r="M1" s="3"/>
      <c r="N1" s="3"/>
      <c r="O1" s="3"/>
      <c r="P1" s="3"/>
    </row>
    <row r="2" spans="1:31" ht="39" customHeight="1" thickBot="1" x14ac:dyDescent="0.3">
      <c r="A2" s="5"/>
      <c r="B2" s="169" t="s">
        <v>139</v>
      </c>
      <c r="C2" s="170"/>
      <c r="D2" s="170"/>
      <c r="E2" s="170"/>
      <c r="F2" s="170"/>
      <c r="G2" s="170"/>
      <c r="H2" s="170"/>
      <c r="I2" s="171"/>
      <c r="L2" s="217" t="s">
        <v>104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</row>
    <row r="3" spans="1:31" ht="39" customHeight="1" x14ac:dyDescent="0.25">
      <c r="A3" s="5"/>
      <c r="B3" s="234" t="s">
        <v>118</v>
      </c>
      <c r="C3" s="235"/>
      <c r="D3" s="235"/>
      <c r="E3" s="235"/>
      <c r="F3" s="235"/>
      <c r="G3" s="235"/>
      <c r="H3" s="235"/>
      <c r="I3" s="236"/>
      <c r="L3" s="147"/>
      <c r="M3" s="153"/>
      <c r="N3" s="153"/>
      <c r="O3" s="153"/>
      <c r="P3" s="153"/>
      <c r="Q3" s="153"/>
      <c r="R3" s="153"/>
      <c r="S3" s="153"/>
      <c r="T3" s="153"/>
      <c r="U3" s="153"/>
      <c r="V3" s="154"/>
    </row>
    <row r="4" spans="1:31" ht="17.100000000000001" customHeight="1" thickBot="1" x14ac:dyDescent="0.3">
      <c r="A4" s="5"/>
      <c r="B4" s="155"/>
      <c r="C4" s="156"/>
      <c r="D4" s="156"/>
      <c r="E4" s="156"/>
      <c r="F4" s="156"/>
      <c r="G4" s="156"/>
      <c r="H4" s="156"/>
      <c r="I4" s="157"/>
      <c r="L4" s="83" t="s">
        <v>108</v>
      </c>
      <c r="M4" s="153"/>
      <c r="N4" s="153"/>
      <c r="O4" s="153"/>
      <c r="P4" s="153"/>
      <c r="Q4" s="153"/>
      <c r="R4" s="153"/>
      <c r="S4" s="153"/>
      <c r="T4" s="153"/>
      <c r="U4" s="153"/>
      <c r="V4" s="154"/>
    </row>
    <row r="5" spans="1:31" ht="17.100000000000001" customHeight="1" x14ac:dyDescent="0.25">
      <c r="A5" s="5"/>
      <c r="L5" s="83" t="s">
        <v>109</v>
      </c>
      <c r="M5" s="153"/>
      <c r="N5" s="153"/>
      <c r="O5" s="153"/>
      <c r="P5" s="153"/>
      <c r="Q5" s="153"/>
      <c r="R5" s="153"/>
      <c r="S5" s="153"/>
      <c r="T5" s="153"/>
      <c r="U5" s="153"/>
      <c r="V5" s="154"/>
      <c r="W5" s="137"/>
    </row>
    <row r="6" spans="1:31" ht="17.100000000000001" customHeight="1" x14ac:dyDescent="0.25">
      <c r="A6" s="5"/>
      <c r="C6" s="141" t="s">
        <v>119</v>
      </c>
      <c r="L6" s="162"/>
      <c r="M6" s="153"/>
      <c r="N6" s="153"/>
      <c r="O6" s="153"/>
      <c r="P6" s="153"/>
      <c r="Q6" s="153"/>
      <c r="R6" s="153"/>
      <c r="S6" s="153"/>
      <c r="T6" s="153"/>
      <c r="U6" s="153"/>
      <c r="V6" s="154"/>
      <c r="X6" s="3"/>
      <c r="AE6" s="8"/>
    </row>
    <row r="7" spans="1:31" ht="17.100000000000001" customHeight="1" thickBot="1" x14ac:dyDescent="0.3">
      <c r="A7" s="5"/>
      <c r="G7" s="4"/>
      <c r="H7" s="4"/>
      <c r="I7" s="4"/>
      <c r="L7" s="162"/>
      <c r="M7" s="228" t="s">
        <v>105</v>
      </c>
      <c r="N7" s="228"/>
      <c r="O7" s="228"/>
      <c r="P7" s="228"/>
      <c r="Q7" s="228"/>
      <c r="R7" s="228"/>
      <c r="S7" s="228"/>
      <c r="T7" s="153"/>
      <c r="U7" s="153"/>
      <c r="V7" s="154"/>
    </row>
    <row r="8" spans="1:31" ht="17.100000000000001" customHeight="1" x14ac:dyDescent="0.2">
      <c r="A8" s="237" t="s">
        <v>115</v>
      </c>
      <c r="C8" s="221" t="s">
        <v>114</v>
      </c>
      <c r="D8" s="222"/>
      <c r="E8" s="222"/>
      <c r="F8" s="223"/>
      <c r="G8" s="4"/>
      <c r="H8" s="4"/>
      <c r="I8" s="4"/>
      <c r="L8" s="147"/>
      <c r="M8" s="153"/>
      <c r="N8" s="153"/>
      <c r="O8" s="153"/>
      <c r="P8" s="153"/>
      <c r="Q8" s="153"/>
      <c r="R8" s="153"/>
      <c r="S8" s="153"/>
      <c r="T8" s="153"/>
      <c r="U8" s="153"/>
      <c r="V8" s="154"/>
    </row>
    <row r="9" spans="1:31" ht="17.100000000000001" customHeight="1" x14ac:dyDescent="0.2">
      <c r="A9" s="237"/>
      <c r="B9" s="137"/>
      <c r="C9" s="158"/>
      <c r="D9" s="159"/>
      <c r="E9" s="159"/>
      <c r="F9" s="160"/>
      <c r="G9" s="138"/>
      <c r="H9" s="138"/>
      <c r="I9" s="138"/>
      <c r="J9" s="137"/>
      <c r="L9" s="162"/>
      <c r="M9" s="228" t="s">
        <v>168</v>
      </c>
      <c r="N9" s="228"/>
      <c r="O9" s="228"/>
      <c r="P9" s="228"/>
      <c r="Q9" s="228"/>
      <c r="R9" s="228"/>
      <c r="S9" s="228"/>
      <c r="T9" s="228"/>
      <c r="U9" s="228"/>
      <c r="V9" s="229"/>
    </row>
    <row r="10" spans="1:31" ht="17.100000000000001" customHeight="1" x14ac:dyDescent="0.35">
      <c r="A10" s="237"/>
      <c r="C10" s="224" t="s">
        <v>1</v>
      </c>
      <c r="D10" s="225"/>
      <c r="E10" s="211">
        <v>12</v>
      </c>
      <c r="F10" s="172" t="s">
        <v>145</v>
      </c>
      <c r="L10" s="147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AE10" s="13"/>
    </row>
    <row r="11" spans="1:31" ht="17.100000000000001" customHeight="1" x14ac:dyDescent="0.2">
      <c r="A11" s="237"/>
      <c r="C11" s="173"/>
      <c r="D11" s="159"/>
      <c r="E11" s="159"/>
      <c r="F11" s="160"/>
      <c r="I11" s="20"/>
      <c r="L11" s="162"/>
      <c r="M11" s="228" t="s">
        <v>166</v>
      </c>
      <c r="N11" s="228"/>
      <c r="O11" s="228"/>
      <c r="P11" s="228"/>
      <c r="Q11" s="228"/>
      <c r="R11" s="228"/>
      <c r="S11" s="228"/>
      <c r="T11" s="228"/>
      <c r="U11" s="228"/>
      <c r="V11" s="154"/>
    </row>
    <row r="12" spans="1:31" ht="17.100000000000001" customHeight="1" x14ac:dyDescent="0.2">
      <c r="A12" s="237"/>
      <c r="C12" s="224" t="s">
        <v>112</v>
      </c>
      <c r="D12" s="225"/>
      <c r="E12" s="210">
        <v>200</v>
      </c>
      <c r="F12" s="172" t="s">
        <v>146</v>
      </c>
      <c r="I12" s="20"/>
      <c r="L12" s="147"/>
      <c r="M12" s="153"/>
      <c r="N12" s="153"/>
      <c r="O12" s="153"/>
      <c r="P12" s="153"/>
      <c r="Q12" s="153"/>
      <c r="R12" s="153"/>
      <c r="S12" s="153"/>
      <c r="T12" s="153"/>
      <c r="U12" s="153"/>
      <c r="V12" s="154"/>
    </row>
    <row r="13" spans="1:31" ht="17.100000000000001" customHeight="1" x14ac:dyDescent="0.2">
      <c r="A13" s="237"/>
      <c r="C13" s="158"/>
      <c r="D13" s="159"/>
      <c r="E13" s="159"/>
      <c r="F13" s="160"/>
      <c r="L13" s="162"/>
      <c r="M13" s="228" t="s">
        <v>106</v>
      </c>
      <c r="N13" s="228"/>
      <c r="O13" s="228"/>
      <c r="P13" s="228"/>
      <c r="Q13" s="228"/>
      <c r="R13" s="228"/>
      <c r="S13" s="228"/>
      <c r="T13" s="153"/>
      <c r="U13" s="153"/>
      <c r="V13" s="154"/>
      <c r="X13" s="16"/>
    </row>
    <row r="14" spans="1:31" ht="17.100000000000001" customHeight="1" x14ac:dyDescent="0.2">
      <c r="A14" s="237"/>
      <c r="C14" s="226" t="s">
        <v>113</v>
      </c>
      <c r="D14" s="227"/>
      <c r="E14" s="212">
        <v>600000</v>
      </c>
      <c r="F14" s="172" t="s">
        <v>147</v>
      </c>
      <c r="L14" s="148"/>
      <c r="M14" s="153"/>
      <c r="N14" s="153"/>
      <c r="O14" s="153"/>
      <c r="P14" s="153"/>
      <c r="Q14" s="153"/>
      <c r="R14" s="153"/>
      <c r="S14" s="153"/>
      <c r="T14" s="153"/>
      <c r="U14" s="153"/>
      <c r="V14" s="154"/>
    </row>
    <row r="15" spans="1:31" ht="17.100000000000001" customHeight="1" x14ac:dyDescent="0.2">
      <c r="A15" s="237"/>
      <c r="C15" s="158"/>
      <c r="D15" s="159"/>
      <c r="E15" s="159"/>
      <c r="F15" s="174"/>
      <c r="L15" s="149"/>
      <c r="M15" s="151" t="s">
        <v>107</v>
      </c>
      <c r="N15" s="153"/>
      <c r="O15" s="153"/>
      <c r="P15" s="153"/>
      <c r="Q15" s="153"/>
      <c r="R15" s="153"/>
      <c r="S15" s="153"/>
      <c r="T15" s="153"/>
      <c r="U15" s="153"/>
      <c r="V15" s="154"/>
      <c r="X15" s="16"/>
    </row>
    <row r="16" spans="1:31" ht="17.100000000000001" customHeight="1" x14ac:dyDescent="0.2">
      <c r="A16" s="237"/>
      <c r="C16" s="224" t="s">
        <v>10</v>
      </c>
      <c r="D16" s="225"/>
      <c r="E16" s="119">
        <v>800</v>
      </c>
      <c r="F16" s="172" t="s">
        <v>148</v>
      </c>
      <c r="L16" s="162"/>
      <c r="M16" s="153"/>
      <c r="N16" s="153"/>
      <c r="O16" s="153"/>
      <c r="P16" s="153"/>
      <c r="Q16" s="153"/>
      <c r="R16" s="153"/>
      <c r="S16" s="153"/>
      <c r="T16" s="153"/>
      <c r="U16" s="153"/>
      <c r="V16" s="154"/>
      <c r="X16" s="16"/>
    </row>
    <row r="17" spans="1:27" ht="17.100000000000001" customHeight="1" x14ac:dyDescent="0.2">
      <c r="A17" s="237"/>
      <c r="C17" s="158"/>
      <c r="D17" s="159"/>
      <c r="E17" s="159"/>
      <c r="F17" s="172"/>
      <c r="L17" s="162"/>
      <c r="M17" s="153"/>
      <c r="N17" s="153"/>
      <c r="O17" s="153"/>
      <c r="P17" s="153"/>
      <c r="Q17" s="153"/>
      <c r="R17" s="153"/>
      <c r="S17" s="153"/>
      <c r="T17" s="153"/>
      <c r="U17" s="153"/>
      <c r="V17" s="154"/>
      <c r="X17" s="16"/>
    </row>
    <row r="18" spans="1:27" ht="17.100000000000001" customHeight="1" x14ac:dyDescent="0.2">
      <c r="A18" s="237"/>
      <c r="C18" s="224" t="s">
        <v>39</v>
      </c>
      <c r="D18" s="225"/>
      <c r="E18" s="175">
        <v>4</v>
      </c>
      <c r="F18" s="172" t="s">
        <v>149</v>
      </c>
      <c r="L18" s="162"/>
      <c r="M18" s="153"/>
      <c r="N18" s="153"/>
      <c r="O18" s="153"/>
      <c r="P18" s="153"/>
      <c r="Q18" s="153"/>
      <c r="R18" s="153"/>
      <c r="S18" s="153"/>
      <c r="T18" s="153"/>
      <c r="U18" s="153"/>
      <c r="V18" s="154"/>
      <c r="X18" s="16"/>
    </row>
    <row r="19" spans="1:27" ht="17.100000000000001" customHeight="1" x14ac:dyDescent="0.2">
      <c r="A19" s="237"/>
      <c r="C19" s="158"/>
      <c r="D19" s="159"/>
      <c r="E19" s="159"/>
      <c r="F19" s="174"/>
      <c r="L19" s="162"/>
      <c r="M19" s="153"/>
      <c r="N19" s="153"/>
      <c r="O19" s="153"/>
      <c r="P19" s="153"/>
      <c r="Q19" s="153"/>
      <c r="R19" s="153"/>
      <c r="S19" s="153"/>
      <c r="T19" s="153"/>
      <c r="U19" s="153"/>
      <c r="V19" s="154"/>
      <c r="X19" s="16"/>
    </row>
    <row r="20" spans="1:27" ht="17.100000000000001" customHeight="1" x14ac:dyDescent="0.35">
      <c r="A20" s="237"/>
      <c r="C20" s="224" t="s">
        <v>11</v>
      </c>
      <c r="D20" s="225"/>
      <c r="E20" s="119">
        <v>300</v>
      </c>
      <c r="F20" s="172" t="s">
        <v>148</v>
      </c>
      <c r="L20" s="162"/>
      <c r="M20" s="153"/>
      <c r="N20" s="153"/>
      <c r="O20" s="153"/>
      <c r="P20" s="153"/>
      <c r="Q20" s="153"/>
      <c r="R20" s="153"/>
      <c r="S20" s="153"/>
      <c r="T20" s="153"/>
      <c r="U20" s="153"/>
      <c r="V20" s="154"/>
      <c r="X20" s="16"/>
      <c r="AA20" s="10"/>
    </row>
    <row r="21" spans="1:27" ht="17.100000000000001" customHeight="1" x14ac:dyDescent="0.35">
      <c r="A21" s="237"/>
      <c r="C21" s="158"/>
      <c r="D21" s="159"/>
      <c r="E21" s="159"/>
      <c r="F21" s="172"/>
      <c r="L21" s="162"/>
      <c r="M21" s="153"/>
      <c r="N21" s="153"/>
      <c r="O21" s="153"/>
      <c r="P21" s="153"/>
      <c r="Q21" s="153"/>
      <c r="R21" s="153"/>
      <c r="S21" s="153"/>
      <c r="T21" s="153"/>
      <c r="U21" s="153"/>
      <c r="V21" s="154"/>
      <c r="X21" s="16"/>
      <c r="AA21" s="10"/>
    </row>
    <row r="22" spans="1:27" ht="17.100000000000001" customHeight="1" x14ac:dyDescent="0.2">
      <c r="A22" s="237"/>
      <c r="C22" s="224" t="s">
        <v>40</v>
      </c>
      <c r="D22" s="225"/>
      <c r="E22" s="175">
        <v>3.5</v>
      </c>
      <c r="F22" s="172" t="s">
        <v>149</v>
      </c>
      <c r="L22" s="162"/>
      <c r="M22" s="153"/>
      <c r="N22" s="153"/>
      <c r="O22" s="153"/>
      <c r="P22" s="153"/>
      <c r="Q22" s="153"/>
      <c r="R22" s="153"/>
      <c r="S22" s="153"/>
      <c r="T22" s="153"/>
      <c r="U22" s="153"/>
      <c r="V22" s="154"/>
      <c r="X22" s="43"/>
    </row>
    <row r="23" spans="1:27" ht="17.100000000000001" customHeight="1" thickBot="1" x14ac:dyDescent="0.25">
      <c r="A23" s="237"/>
      <c r="C23" s="163"/>
      <c r="D23" s="164"/>
      <c r="E23" s="164"/>
      <c r="F23" s="165"/>
      <c r="L23" s="162"/>
      <c r="M23" s="153"/>
      <c r="N23" s="153"/>
      <c r="O23" s="153"/>
      <c r="P23" s="153"/>
      <c r="Q23" s="153"/>
      <c r="R23" s="153"/>
      <c r="S23" s="153"/>
      <c r="T23" s="153"/>
      <c r="U23" s="153"/>
      <c r="V23" s="154"/>
      <c r="X23" s="16"/>
    </row>
    <row r="24" spans="1:27" ht="17.100000000000001" customHeight="1" x14ac:dyDescent="0.2">
      <c r="L24" s="162"/>
      <c r="M24" s="153"/>
      <c r="N24" s="153"/>
      <c r="O24" s="153"/>
      <c r="P24" s="153"/>
      <c r="Q24" s="153"/>
      <c r="R24" s="153"/>
      <c r="S24" s="153"/>
      <c r="T24" s="153"/>
      <c r="U24" s="153"/>
      <c r="V24" s="154"/>
    </row>
    <row r="25" spans="1:27" ht="17.100000000000001" customHeight="1" thickBot="1" x14ac:dyDescent="0.25">
      <c r="E25" s="137"/>
      <c r="L25" s="162"/>
      <c r="M25" s="153"/>
      <c r="N25" s="153"/>
      <c r="O25" s="153"/>
      <c r="P25" s="153"/>
      <c r="Q25" s="153"/>
      <c r="R25" s="153"/>
      <c r="S25" s="153"/>
      <c r="T25" s="153"/>
      <c r="U25" s="153"/>
      <c r="V25" s="154"/>
      <c r="W25" s="19"/>
    </row>
    <row r="26" spans="1:27" ht="17.100000000000001" customHeight="1" x14ac:dyDescent="0.2">
      <c r="A26" s="233" t="s">
        <v>117</v>
      </c>
      <c r="C26" s="221" t="s">
        <v>116</v>
      </c>
      <c r="D26" s="222"/>
      <c r="E26" s="222"/>
      <c r="F26" s="223"/>
      <c r="J26" s="21"/>
      <c r="L26" s="238" t="s">
        <v>120</v>
      </c>
      <c r="M26" s="239"/>
      <c r="N26" s="239"/>
      <c r="O26" s="239"/>
      <c r="P26" s="239"/>
      <c r="Q26" s="239"/>
      <c r="R26" s="239"/>
      <c r="S26" s="239"/>
      <c r="T26" s="239"/>
      <c r="U26" s="239"/>
      <c r="V26" s="240"/>
      <c r="X26" s="23"/>
    </row>
    <row r="27" spans="1:27" ht="17.100000000000001" customHeight="1" x14ac:dyDescent="0.2">
      <c r="A27" s="233"/>
      <c r="C27" s="158"/>
      <c r="D27" s="159"/>
      <c r="E27" s="159"/>
      <c r="F27" s="160"/>
      <c r="J27" s="21"/>
      <c r="L27" s="238"/>
      <c r="M27" s="239"/>
      <c r="N27" s="239"/>
      <c r="O27" s="239"/>
      <c r="P27" s="239"/>
      <c r="Q27" s="239"/>
      <c r="R27" s="239"/>
      <c r="S27" s="239"/>
      <c r="T27" s="239"/>
      <c r="U27" s="239"/>
      <c r="V27" s="240"/>
      <c r="X27" s="23"/>
    </row>
    <row r="28" spans="1:27" ht="21" customHeight="1" x14ac:dyDescent="0.2">
      <c r="A28" s="233"/>
      <c r="C28" s="226" t="s">
        <v>84</v>
      </c>
      <c r="D28" s="227"/>
      <c r="E28" s="128">
        <f xml:space="preserve"> IF(  ABS( MAX( Moment))   &gt;=     ABS(MIN(Moment)),               ABS(MAX(Moment)),        ABS(MIN(Moment)))</f>
        <v>7450</v>
      </c>
      <c r="F28" s="172" t="s">
        <v>152</v>
      </c>
      <c r="J28" s="21"/>
      <c r="L28" s="238"/>
      <c r="M28" s="239"/>
      <c r="N28" s="239"/>
      <c r="O28" s="239"/>
      <c r="P28" s="239"/>
      <c r="Q28" s="239"/>
      <c r="R28" s="239"/>
      <c r="S28" s="239"/>
      <c r="T28" s="239"/>
      <c r="U28" s="239"/>
      <c r="V28" s="240"/>
      <c r="X28" s="23"/>
    </row>
    <row r="29" spans="1:27" ht="17.100000000000001" customHeight="1" x14ac:dyDescent="0.2">
      <c r="A29" s="233"/>
      <c r="C29" s="158" t="str">
        <f>IF( L&lt;=0,   "Error: L must be greater than zero",             IF( E&lt;=0,  "Error: E must be greater than zero.",              IF( I&lt;=0,   "Error: I must be greater than zero.",""   )))</f>
        <v/>
      </c>
      <c r="D29" s="159"/>
      <c r="E29" s="132"/>
      <c r="F29" s="160"/>
      <c r="L29" s="82"/>
      <c r="M29" s="153"/>
      <c r="N29" s="153"/>
      <c r="O29" s="153"/>
      <c r="P29" s="153"/>
      <c r="Q29" s="153"/>
      <c r="R29" s="153"/>
      <c r="S29" s="153"/>
      <c r="T29" s="153"/>
      <c r="U29" s="153"/>
      <c r="V29" s="154"/>
      <c r="W29" s="19"/>
    </row>
    <row r="30" spans="1:27" ht="23.25" customHeight="1" x14ac:dyDescent="0.2">
      <c r="A30" s="233"/>
      <c r="C30" s="226" t="s">
        <v>86</v>
      </c>
      <c r="D30" s="227"/>
      <c r="E30" s="128">
        <f xml:space="preserve"> IF(  ABS( MAX(Shear))   &gt;=     ABS(MIN(Shear)),               ABS(MAX(Shear)),        ABS(MIN(Shear)))</f>
        <v>1100</v>
      </c>
      <c r="F30" s="172" t="s">
        <v>148</v>
      </c>
      <c r="J30" s="21"/>
      <c r="L30" s="82"/>
      <c r="M30" s="166" t="s">
        <v>122</v>
      </c>
      <c r="N30" s="153"/>
      <c r="O30" s="153"/>
      <c r="P30" s="153"/>
      <c r="Q30" s="153"/>
      <c r="R30" s="153"/>
      <c r="S30" s="153"/>
      <c r="T30" s="153"/>
      <c r="U30" s="153"/>
      <c r="V30" s="154"/>
      <c r="X30" s="23"/>
    </row>
    <row r="31" spans="1:27" ht="17.100000000000001" customHeight="1" x14ac:dyDescent="0.2">
      <c r="A31" s="233"/>
      <c r="C31" s="176" t="str">
        <f>IF( _a1 &lt; 0, "Error: Length a1 must be greater than or equal to zero.",  IF( _a1 &gt;= L,"Error: Length a1 must be less than L.",""))</f>
        <v/>
      </c>
      <c r="D31" s="159"/>
      <c r="E31" s="177"/>
      <c r="F31" s="174"/>
      <c r="L31" s="82"/>
      <c r="M31" s="153"/>
      <c r="N31" s="153"/>
      <c r="O31" s="153"/>
      <c r="P31" s="153"/>
      <c r="Q31" s="153"/>
      <c r="R31" s="153"/>
      <c r="S31" s="153"/>
      <c r="T31" s="153"/>
      <c r="U31" s="153"/>
      <c r="V31" s="154"/>
      <c r="W31" s="36"/>
    </row>
    <row r="32" spans="1:27" ht="17.100000000000001" customHeight="1" x14ac:dyDescent="0.2">
      <c r="A32" s="233"/>
      <c r="C32" s="224" t="s">
        <v>85</v>
      </c>
      <c r="D32" s="225"/>
      <c r="E32" s="167">
        <f xml:space="preserve"> IF(  ABS( MAX( Deflection))   &gt;=     ABS(MIN(Deflection)),               ABS(MAX(Deflection)),        ABS(MIN(Deflection)))</f>
        <v>215.69965277777777</v>
      </c>
      <c r="F32" s="172" t="s">
        <v>151</v>
      </c>
      <c r="L32" s="82"/>
      <c r="M32" s="153"/>
      <c r="N32" s="153"/>
      <c r="O32" s="153"/>
      <c r="P32" s="153"/>
      <c r="Q32" s="153"/>
      <c r="R32" s="153"/>
      <c r="S32" s="153"/>
      <c r="T32" s="153"/>
      <c r="U32" s="153"/>
      <c r="V32" s="154"/>
    </row>
    <row r="33" spans="1:22" ht="17.100000000000001" customHeight="1" x14ac:dyDescent="0.2">
      <c r="A33" s="233"/>
      <c r="C33" s="158" t="str">
        <f>IF( _a2&lt;= 0, "Error: Length a2 must be greater than zero.", IF(  _a2 &gt;= L - _a1, "Error: Length a2 must be less than L - a1.",""))</f>
        <v/>
      </c>
      <c r="D33" s="159"/>
      <c r="E33" s="178"/>
      <c r="F33" s="160"/>
      <c r="I33" s="35"/>
      <c r="L33" s="205" t="s">
        <v>58</v>
      </c>
      <c r="M33" s="153"/>
      <c r="N33" s="153"/>
      <c r="O33" s="153"/>
      <c r="P33" s="153"/>
      <c r="Q33" s="153"/>
      <c r="R33" s="153"/>
      <c r="S33" s="153"/>
      <c r="T33" s="153"/>
      <c r="U33" s="153"/>
      <c r="V33" s="154"/>
    </row>
    <row r="34" spans="1:22" ht="17.100000000000001" customHeight="1" x14ac:dyDescent="0.2">
      <c r="A34" s="233"/>
      <c r="C34" s="224" t="s">
        <v>87</v>
      </c>
      <c r="D34" s="225"/>
      <c r="E34" s="129">
        <f xml:space="preserve"> -D195</f>
        <v>1100</v>
      </c>
      <c r="F34" s="172" t="s">
        <v>148</v>
      </c>
      <c r="G34" s="14"/>
      <c r="I34" s="17"/>
      <c r="J34" s="14"/>
      <c r="L34" s="82"/>
      <c r="M34" s="153"/>
      <c r="N34" s="153"/>
      <c r="O34" s="153"/>
      <c r="P34" s="153"/>
      <c r="Q34" s="153"/>
      <c r="R34" s="153"/>
      <c r="S34" s="153"/>
      <c r="T34" s="153"/>
      <c r="U34" s="153"/>
      <c r="V34" s="154"/>
    </row>
    <row r="35" spans="1:22" ht="17.100000000000001" customHeight="1" x14ac:dyDescent="0.2">
      <c r="A35" s="233"/>
      <c r="C35" s="158"/>
      <c r="D35" s="159"/>
      <c r="E35" s="136"/>
      <c r="F35" s="160"/>
      <c r="G35" s="14"/>
      <c r="I35" s="35"/>
      <c r="J35" s="14"/>
      <c r="L35" s="82"/>
      <c r="M35" s="153"/>
      <c r="N35" s="153"/>
      <c r="O35" s="153"/>
      <c r="P35" s="153"/>
      <c r="Q35" s="153"/>
      <c r="R35" s="153"/>
      <c r="S35" s="153"/>
      <c r="T35" s="153"/>
      <c r="U35" s="153"/>
      <c r="V35" s="154"/>
    </row>
    <row r="36" spans="1:22" ht="17.100000000000001" customHeight="1" x14ac:dyDescent="0.2">
      <c r="A36" s="233"/>
      <c r="C36" s="224" t="s">
        <v>88</v>
      </c>
      <c r="D36" s="225"/>
      <c r="E36" s="129">
        <f xml:space="preserve"> E195</f>
        <v>-7450</v>
      </c>
      <c r="F36" s="172" t="s">
        <v>150</v>
      </c>
      <c r="G36" s="14"/>
      <c r="I36" s="32"/>
      <c r="L36" s="82"/>
      <c r="M36" s="153"/>
      <c r="N36" s="153"/>
      <c r="O36" s="153"/>
      <c r="P36" s="153"/>
      <c r="Q36" s="153"/>
      <c r="R36" s="153"/>
      <c r="S36" s="153"/>
      <c r="T36" s="153"/>
      <c r="U36" s="153"/>
      <c r="V36" s="154"/>
    </row>
    <row r="37" spans="1:22" ht="17.100000000000001" customHeight="1" thickBot="1" x14ac:dyDescent="0.25">
      <c r="A37" s="233"/>
      <c r="C37" s="163"/>
      <c r="D37" s="164"/>
      <c r="E37" s="164"/>
      <c r="F37" s="165"/>
      <c r="G37" s="14"/>
      <c r="I37" s="32"/>
      <c r="L37" s="82"/>
      <c r="M37" s="153"/>
      <c r="N37" s="153"/>
      <c r="O37" s="153"/>
      <c r="P37" s="153"/>
      <c r="Q37" s="153"/>
      <c r="R37" s="153"/>
      <c r="S37" s="153"/>
      <c r="T37" s="153"/>
      <c r="U37" s="153"/>
      <c r="V37" s="154"/>
    </row>
    <row r="38" spans="1:22" ht="17.100000000000001" customHeight="1" x14ac:dyDescent="0.2">
      <c r="F38" s="14"/>
      <c r="G38" s="14"/>
      <c r="H38" s="14"/>
      <c r="I38" s="15"/>
      <c r="L38" s="82"/>
      <c r="M38" s="153"/>
      <c r="N38" s="153"/>
      <c r="O38" s="153"/>
      <c r="P38" s="153"/>
      <c r="Q38" s="153"/>
      <c r="R38" s="153"/>
      <c r="S38" s="153"/>
      <c r="T38" s="153"/>
      <c r="U38" s="153"/>
      <c r="V38" s="154"/>
    </row>
    <row r="39" spans="1:22" ht="17.100000000000001" customHeight="1" x14ac:dyDescent="0.2">
      <c r="F39" s="14"/>
      <c r="G39" s="14"/>
      <c r="H39" s="14"/>
      <c r="I39" s="15"/>
      <c r="L39" s="82"/>
      <c r="M39" s="153"/>
      <c r="N39" s="153"/>
      <c r="O39" s="153"/>
      <c r="P39" s="153"/>
      <c r="Q39" s="153"/>
      <c r="R39" s="153"/>
      <c r="S39" s="153"/>
      <c r="T39" s="153"/>
      <c r="U39" s="153"/>
      <c r="V39" s="154"/>
    </row>
    <row r="40" spans="1:22" ht="17.100000000000001" customHeight="1" x14ac:dyDescent="0.2">
      <c r="F40" s="14"/>
      <c r="G40" s="14"/>
      <c r="H40" s="14"/>
      <c r="I40" s="15"/>
      <c r="L40" s="82"/>
      <c r="M40" s="153"/>
      <c r="N40" s="153"/>
      <c r="O40" s="153"/>
      <c r="P40" s="153"/>
      <c r="Q40" s="153"/>
      <c r="R40" s="153"/>
      <c r="S40" s="153"/>
      <c r="T40" s="153"/>
      <c r="U40" s="153"/>
      <c r="V40" s="154"/>
    </row>
    <row r="41" spans="1:22" ht="17.100000000000001" customHeight="1" x14ac:dyDescent="0.2">
      <c r="F41" s="14"/>
      <c r="G41" s="14"/>
      <c r="H41" s="14"/>
      <c r="I41" s="15"/>
      <c r="L41" s="82"/>
      <c r="M41" s="153"/>
      <c r="N41" s="153"/>
      <c r="O41" s="153"/>
      <c r="P41" s="153"/>
      <c r="Q41" s="153"/>
      <c r="R41" s="153"/>
      <c r="S41" s="153"/>
      <c r="T41" s="153"/>
      <c r="U41" s="153"/>
      <c r="V41" s="154"/>
    </row>
    <row r="42" spans="1:22" ht="17.100000000000001" customHeight="1" thickBot="1" x14ac:dyDescent="0.25">
      <c r="F42" s="14"/>
      <c r="G42" s="14"/>
      <c r="H42" s="14"/>
      <c r="I42" s="15"/>
      <c r="K42" s="24"/>
      <c r="L42" s="120"/>
      <c r="M42" s="156"/>
      <c r="N42" s="156"/>
      <c r="O42" s="156"/>
      <c r="P42" s="156"/>
      <c r="Q42" s="156"/>
      <c r="R42" s="156"/>
      <c r="S42" s="156"/>
      <c r="T42" s="156"/>
      <c r="U42" s="156"/>
      <c r="V42" s="157"/>
    </row>
    <row r="43" spans="1:22" ht="17.100000000000001" customHeight="1" x14ac:dyDescent="0.2">
      <c r="F43" s="14"/>
      <c r="G43" s="14"/>
      <c r="H43" s="14"/>
      <c r="I43" s="15"/>
    </row>
    <row r="44" spans="1:22" ht="17.100000000000001" customHeight="1" x14ac:dyDescent="0.2">
      <c r="F44" s="14"/>
      <c r="G44" s="14"/>
      <c r="H44" s="14"/>
      <c r="I44" s="15"/>
      <c r="L44" s="16"/>
    </row>
    <row r="45" spans="1:22" ht="17.100000000000001" customHeight="1" x14ac:dyDescent="0.35">
      <c r="B45" s="27"/>
      <c r="F45" s="14"/>
      <c r="G45" s="14"/>
      <c r="H45" s="14"/>
      <c r="I45" s="15"/>
      <c r="L45" s="3"/>
      <c r="M45" s="12"/>
      <c r="N45" s="12"/>
      <c r="O45" s="13"/>
      <c r="P45" s="3"/>
    </row>
    <row r="46" spans="1:22" ht="17.100000000000001" customHeight="1" x14ac:dyDescent="0.2">
      <c r="B46" s="27"/>
      <c r="F46" s="14"/>
      <c r="G46" s="14"/>
      <c r="I46" s="15"/>
    </row>
    <row r="47" spans="1:22" ht="17.100000000000001" customHeight="1" x14ac:dyDescent="0.2">
      <c r="F47" s="14"/>
      <c r="G47" s="14"/>
      <c r="I47" s="15"/>
    </row>
    <row r="48" spans="1:22" ht="17.100000000000001" customHeight="1" x14ac:dyDescent="0.2">
      <c r="F48" s="14"/>
      <c r="G48" s="14"/>
      <c r="I48" s="15"/>
    </row>
    <row r="49" spans="2:9" ht="17.100000000000001" customHeight="1" x14ac:dyDescent="0.2">
      <c r="F49" s="14"/>
      <c r="G49" s="14"/>
      <c r="I49" s="15"/>
    </row>
    <row r="50" spans="2:9" ht="17.100000000000001" customHeight="1" x14ac:dyDescent="0.2">
      <c r="F50" s="14"/>
      <c r="G50" s="14"/>
      <c r="I50" s="15"/>
    </row>
    <row r="51" spans="2:9" ht="17.100000000000001" customHeight="1" x14ac:dyDescent="0.2">
      <c r="F51" s="14"/>
      <c r="G51" s="14"/>
      <c r="I51" s="15"/>
    </row>
    <row r="52" spans="2:9" ht="17.100000000000001" customHeight="1" x14ac:dyDescent="0.2">
      <c r="F52" s="14"/>
      <c r="G52" s="14"/>
      <c r="I52" s="15"/>
    </row>
    <row r="53" spans="2:9" ht="17.100000000000001" customHeight="1" x14ac:dyDescent="0.2">
      <c r="F53" s="14"/>
      <c r="G53" s="14"/>
      <c r="I53" s="15"/>
    </row>
    <row r="54" spans="2:9" ht="17.100000000000001" customHeight="1" x14ac:dyDescent="0.2">
      <c r="F54" s="14"/>
      <c r="G54" s="14"/>
      <c r="I54" s="15"/>
    </row>
    <row r="55" spans="2:9" ht="17.100000000000001" customHeight="1" x14ac:dyDescent="0.2">
      <c r="F55" s="14"/>
      <c r="G55" s="14"/>
      <c r="I55" s="15"/>
    </row>
    <row r="56" spans="2:9" ht="17.100000000000001" customHeight="1" x14ac:dyDescent="0.2">
      <c r="F56" s="14"/>
      <c r="G56" s="14"/>
      <c r="I56" s="15"/>
    </row>
    <row r="57" spans="2:9" ht="17.100000000000001" customHeight="1" x14ac:dyDescent="0.2">
      <c r="F57" s="14"/>
      <c r="G57" s="14"/>
      <c r="I57" s="15"/>
    </row>
    <row r="58" spans="2:9" ht="17.100000000000001" customHeight="1" x14ac:dyDescent="0.2">
      <c r="B58" s="27"/>
      <c r="F58" s="14"/>
      <c r="G58" s="14"/>
      <c r="I58" s="15"/>
    </row>
    <row r="59" spans="2:9" ht="17.100000000000001" customHeight="1" x14ac:dyDescent="0.2">
      <c r="B59" s="27"/>
      <c r="F59" s="14"/>
      <c r="G59" s="14"/>
      <c r="I59" s="15"/>
    </row>
    <row r="60" spans="2:9" ht="17.100000000000001" customHeight="1" x14ac:dyDescent="0.2">
      <c r="F60" s="14"/>
      <c r="G60" s="14"/>
      <c r="I60" s="15"/>
    </row>
    <row r="61" spans="2:9" ht="17.100000000000001" customHeight="1" x14ac:dyDescent="0.2">
      <c r="F61" s="14"/>
      <c r="G61" s="14"/>
      <c r="I61" s="15"/>
    </row>
    <row r="62" spans="2:9" ht="17.100000000000001" customHeight="1" x14ac:dyDescent="0.2">
      <c r="F62" s="14"/>
      <c r="G62" s="14"/>
      <c r="I62" s="15"/>
    </row>
    <row r="63" spans="2:9" ht="17.100000000000001" customHeight="1" x14ac:dyDescent="0.2">
      <c r="F63" s="14"/>
      <c r="G63" s="14"/>
      <c r="I63" s="15"/>
    </row>
    <row r="64" spans="2:9" ht="17.100000000000001" customHeight="1" x14ac:dyDescent="0.2">
      <c r="F64" s="14"/>
      <c r="G64" s="14"/>
      <c r="I64" s="15"/>
    </row>
    <row r="65" spans="6:9" ht="17.100000000000001" customHeight="1" x14ac:dyDescent="0.2">
      <c r="F65" s="14"/>
      <c r="G65" s="14"/>
      <c r="I65" s="15"/>
    </row>
    <row r="66" spans="6:9" ht="17.100000000000001" customHeight="1" x14ac:dyDescent="0.2">
      <c r="F66" s="14"/>
      <c r="G66" s="14"/>
      <c r="I66" s="15"/>
    </row>
    <row r="67" spans="6:9" ht="17.100000000000001" customHeight="1" x14ac:dyDescent="0.2">
      <c r="F67" s="14"/>
      <c r="G67" s="14"/>
      <c r="I67" s="15"/>
    </row>
    <row r="68" spans="6:9" ht="17.100000000000001" customHeight="1" x14ac:dyDescent="0.2">
      <c r="F68" s="14"/>
      <c r="G68" s="14"/>
      <c r="I68" s="15"/>
    </row>
    <row r="69" spans="6:9" ht="17.100000000000001" customHeight="1" x14ac:dyDescent="0.2">
      <c r="F69" s="14"/>
      <c r="G69" s="14"/>
      <c r="I69" s="15"/>
    </row>
    <row r="70" spans="6:9" ht="17.100000000000001" customHeight="1" x14ac:dyDescent="0.2">
      <c r="F70" s="14"/>
      <c r="G70" s="14"/>
      <c r="I70" s="15"/>
    </row>
    <row r="71" spans="6:9" ht="17.100000000000001" customHeight="1" x14ac:dyDescent="0.2">
      <c r="F71" s="14"/>
      <c r="G71" s="14"/>
      <c r="I71" s="15"/>
    </row>
    <row r="72" spans="6:9" ht="17.100000000000001" customHeight="1" x14ac:dyDescent="0.2">
      <c r="F72" s="14"/>
      <c r="G72" s="14"/>
      <c r="I72" s="15"/>
    </row>
    <row r="73" spans="6:9" ht="17.100000000000001" customHeight="1" x14ac:dyDescent="0.2">
      <c r="F73" s="14"/>
      <c r="G73" s="14"/>
      <c r="I73" s="15"/>
    </row>
    <row r="74" spans="6:9" ht="17.100000000000001" customHeight="1" x14ac:dyDescent="0.2">
      <c r="F74" s="14"/>
      <c r="G74" s="14"/>
      <c r="I74" s="15"/>
    </row>
    <row r="75" spans="6:9" ht="17.100000000000001" customHeight="1" x14ac:dyDescent="0.2">
      <c r="F75" s="14"/>
      <c r="G75" s="14"/>
      <c r="I75" s="15"/>
    </row>
    <row r="76" spans="6:9" ht="17.100000000000001" customHeight="1" x14ac:dyDescent="0.2"/>
    <row r="77" spans="6:9" ht="17.100000000000001" customHeight="1" x14ac:dyDescent="0.2"/>
    <row r="78" spans="6:9" ht="17.100000000000001" customHeight="1" x14ac:dyDescent="0.2"/>
    <row r="79" spans="6:9" ht="17.100000000000001" customHeight="1" x14ac:dyDescent="0.2"/>
    <row r="80" spans="6:9" ht="17.100000000000001" customHeight="1" x14ac:dyDescent="0.2"/>
    <row r="81" spans="2:6" ht="17.100000000000001" customHeight="1" x14ac:dyDescent="0.2"/>
    <row r="82" spans="2:6" ht="17.100000000000001" customHeight="1" x14ac:dyDescent="0.2"/>
    <row r="83" spans="2:6" ht="17.100000000000001" customHeight="1" x14ac:dyDescent="0.2"/>
    <row r="84" spans="2:6" ht="17.100000000000001" customHeight="1" x14ac:dyDescent="0.2"/>
    <row r="85" spans="2:6" ht="17.100000000000001" customHeight="1" x14ac:dyDescent="0.2"/>
    <row r="86" spans="2:6" ht="17.100000000000001" customHeight="1" x14ac:dyDescent="0.2"/>
    <row r="87" spans="2:6" ht="17.100000000000001" customHeight="1" x14ac:dyDescent="0.2"/>
    <row r="88" spans="2:6" ht="17.100000000000001" customHeight="1" x14ac:dyDescent="0.2"/>
    <row r="89" spans="2:6" ht="17.100000000000001" customHeight="1" x14ac:dyDescent="0.2"/>
    <row r="90" spans="2:6" ht="17.100000000000001" customHeight="1" x14ac:dyDescent="0.2"/>
    <row r="91" spans="2:6" ht="17.100000000000001" customHeight="1" x14ac:dyDescent="0.25">
      <c r="E91" s="25"/>
      <c r="F91" s="25" t="s">
        <v>50</v>
      </c>
    </row>
    <row r="92" spans="2:6" ht="17.100000000000001" customHeight="1" x14ac:dyDescent="0.25">
      <c r="B92" s="25"/>
      <c r="C92" s="25"/>
      <c r="D92" s="25" t="s">
        <v>3</v>
      </c>
      <c r="E92" s="25" t="s">
        <v>90</v>
      </c>
      <c r="F92" s="25" t="s">
        <v>51</v>
      </c>
    </row>
    <row r="93" spans="2:6" ht="17.100000000000001" customHeight="1" x14ac:dyDescent="0.25">
      <c r="B93" s="33" t="s">
        <v>4</v>
      </c>
      <c r="C93" s="33" t="s">
        <v>5</v>
      </c>
      <c r="D93" s="33" t="s">
        <v>6</v>
      </c>
      <c r="E93" s="33" t="s">
        <v>7</v>
      </c>
      <c r="F93" s="33" t="s">
        <v>8</v>
      </c>
    </row>
    <row r="94" spans="2:6" ht="17.100000000000001" customHeight="1" x14ac:dyDescent="0.2">
      <c r="B94" s="52"/>
      <c r="C94" s="53" t="s">
        <v>153</v>
      </c>
      <c r="D94" s="53" t="s">
        <v>154</v>
      </c>
      <c r="E94" s="53" t="s">
        <v>155</v>
      </c>
      <c r="F94" s="53" t="s">
        <v>156</v>
      </c>
    </row>
    <row r="95" spans="2:6" ht="17.100000000000001" customHeight="1" x14ac:dyDescent="0.2">
      <c r="B95" s="186">
        <v>0</v>
      </c>
      <c r="C95" s="183">
        <v>0</v>
      </c>
      <c r="D95" s="184">
        <f t="shared" ref="D95:D126" si="0" xml:space="preserve"> AC216 + AC321</f>
        <v>0</v>
      </c>
      <c r="E95" s="184">
        <f t="shared" ref="E95:E126" si="1" xml:space="preserve"> AD216 + AD321</f>
        <v>0</v>
      </c>
      <c r="F95" s="182">
        <f t="shared" ref="F95:F126" si="2" xml:space="preserve"> AF216 + AF321</f>
        <v>-215.69965277777777</v>
      </c>
    </row>
    <row r="96" spans="2:6" ht="17.100000000000001" customHeight="1" x14ac:dyDescent="0.2">
      <c r="B96" s="187">
        <f>+B95+1</f>
        <v>1</v>
      </c>
      <c r="C96" s="185">
        <f t="shared" ref="C96:C127" si="3">B96*L/100</f>
        <v>0.12</v>
      </c>
      <c r="D96" s="144">
        <f t="shared" si="0"/>
        <v>0</v>
      </c>
      <c r="E96" s="144">
        <f t="shared" si="1"/>
        <v>0</v>
      </c>
      <c r="F96" s="180">
        <f t="shared" si="2"/>
        <v>-212.95590277777779</v>
      </c>
    </row>
    <row r="97" spans="2:9" ht="17.100000000000001" customHeight="1" x14ac:dyDescent="0.2">
      <c r="B97" s="187">
        <f t="shared" ref="B97:B160" si="4">+B96+1</f>
        <v>2</v>
      </c>
      <c r="C97" s="185">
        <f t="shared" si="3"/>
        <v>0.24</v>
      </c>
      <c r="D97" s="144">
        <f t="shared" si="0"/>
        <v>0</v>
      </c>
      <c r="E97" s="144">
        <f t="shared" si="1"/>
        <v>0</v>
      </c>
      <c r="F97" s="180">
        <f t="shared" si="2"/>
        <v>-210.21215277777779</v>
      </c>
    </row>
    <row r="98" spans="2:9" ht="17.100000000000001" customHeight="1" x14ac:dyDescent="0.2">
      <c r="B98" s="187">
        <f t="shared" si="4"/>
        <v>3</v>
      </c>
      <c r="C98" s="185">
        <f t="shared" si="3"/>
        <v>0.36</v>
      </c>
      <c r="D98" s="144">
        <f t="shared" si="0"/>
        <v>0</v>
      </c>
      <c r="E98" s="144">
        <f t="shared" si="1"/>
        <v>0</v>
      </c>
      <c r="F98" s="180">
        <f t="shared" si="2"/>
        <v>-207.46840277777778</v>
      </c>
    </row>
    <row r="99" spans="2:9" ht="17.100000000000001" customHeight="1" x14ac:dyDescent="0.2">
      <c r="B99" s="187">
        <f t="shared" si="4"/>
        <v>4</v>
      </c>
      <c r="C99" s="185">
        <f t="shared" si="3"/>
        <v>0.48</v>
      </c>
      <c r="D99" s="144">
        <f t="shared" si="0"/>
        <v>0</v>
      </c>
      <c r="E99" s="144">
        <f t="shared" si="1"/>
        <v>0</v>
      </c>
      <c r="F99" s="180">
        <f t="shared" si="2"/>
        <v>-204.72465277777778</v>
      </c>
    </row>
    <row r="100" spans="2:9" ht="17.100000000000001" customHeight="1" x14ac:dyDescent="0.2">
      <c r="B100" s="187">
        <f t="shared" si="4"/>
        <v>5</v>
      </c>
      <c r="C100" s="185">
        <f t="shared" si="3"/>
        <v>0.6</v>
      </c>
      <c r="D100" s="144">
        <f t="shared" si="0"/>
        <v>0</v>
      </c>
      <c r="E100" s="144">
        <f t="shared" si="1"/>
        <v>0</v>
      </c>
      <c r="F100" s="180">
        <f t="shared" si="2"/>
        <v>-201.98090277777777</v>
      </c>
    </row>
    <row r="101" spans="2:9" ht="17.100000000000001" customHeight="1" x14ac:dyDescent="0.2">
      <c r="B101" s="187">
        <f t="shared" si="4"/>
        <v>6</v>
      </c>
      <c r="C101" s="185">
        <f t="shared" si="3"/>
        <v>0.72</v>
      </c>
      <c r="D101" s="144">
        <f t="shared" si="0"/>
        <v>0</v>
      </c>
      <c r="E101" s="144">
        <f t="shared" si="1"/>
        <v>0</v>
      </c>
      <c r="F101" s="180">
        <f t="shared" si="2"/>
        <v>-199.23715277777779</v>
      </c>
    </row>
    <row r="102" spans="2:9" ht="17.100000000000001" customHeight="1" x14ac:dyDescent="0.2">
      <c r="B102" s="187">
        <f t="shared" si="4"/>
        <v>7</v>
      </c>
      <c r="C102" s="185">
        <f t="shared" si="3"/>
        <v>0.84</v>
      </c>
      <c r="D102" s="144">
        <f t="shared" si="0"/>
        <v>0</v>
      </c>
      <c r="E102" s="144">
        <f t="shared" si="1"/>
        <v>0</v>
      </c>
      <c r="F102" s="180">
        <f t="shared" si="2"/>
        <v>-196.49340277777779</v>
      </c>
      <c r="G102" s="14"/>
      <c r="I102" s="15"/>
    </row>
    <row r="103" spans="2:9" ht="17.100000000000001" customHeight="1" x14ac:dyDescent="0.2">
      <c r="B103" s="187">
        <f t="shared" si="4"/>
        <v>8</v>
      </c>
      <c r="C103" s="185">
        <f t="shared" si="3"/>
        <v>0.96</v>
      </c>
      <c r="D103" s="144">
        <f t="shared" si="0"/>
        <v>0</v>
      </c>
      <c r="E103" s="144">
        <f t="shared" si="1"/>
        <v>0</v>
      </c>
      <c r="F103" s="180">
        <f t="shared" si="2"/>
        <v>-193.74965277777778</v>
      </c>
      <c r="G103" s="14"/>
      <c r="I103" s="15"/>
    </row>
    <row r="104" spans="2:9" ht="17.100000000000001" customHeight="1" x14ac:dyDescent="0.2">
      <c r="B104" s="187">
        <f t="shared" si="4"/>
        <v>9</v>
      </c>
      <c r="C104" s="185">
        <f t="shared" si="3"/>
        <v>1.08</v>
      </c>
      <c r="D104" s="144">
        <f t="shared" si="0"/>
        <v>0</v>
      </c>
      <c r="E104" s="144">
        <f t="shared" si="1"/>
        <v>0</v>
      </c>
      <c r="F104" s="180">
        <f t="shared" si="2"/>
        <v>-191.00590277777778</v>
      </c>
      <c r="G104" s="14"/>
      <c r="I104" s="15"/>
    </row>
    <row r="105" spans="2:9" ht="17.100000000000001" customHeight="1" x14ac:dyDescent="0.2">
      <c r="B105" s="187">
        <f t="shared" si="4"/>
        <v>10</v>
      </c>
      <c r="C105" s="185">
        <f t="shared" si="3"/>
        <v>1.2</v>
      </c>
      <c r="D105" s="144">
        <f t="shared" si="0"/>
        <v>0</v>
      </c>
      <c r="E105" s="144">
        <f t="shared" si="1"/>
        <v>0</v>
      </c>
      <c r="F105" s="180">
        <f t="shared" si="2"/>
        <v>-188.2621527777778</v>
      </c>
      <c r="G105" s="14"/>
      <c r="I105" s="15"/>
    </row>
    <row r="106" spans="2:9" ht="17.100000000000001" customHeight="1" x14ac:dyDescent="0.2">
      <c r="B106" s="187">
        <f t="shared" si="4"/>
        <v>11</v>
      </c>
      <c r="C106" s="185">
        <f t="shared" si="3"/>
        <v>1.32</v>
      </c>
      <c r="D106" s="144">
        <f t="shared" si="0"/>
        <v>0</v>
      </c>
      <c r="E106" s="144">
        <f t="shared" si="1"/>
        <v>0</v>
      </c>
      <c r="F106" s="180">
        <f t="shared" si="2"/>
        <v>-185.51840277777779</v>
      </c>
      <c r="G106" s="14"/>
      <c r="I106" s="15"/>
    </row>
    <row r="107" spans="2:9" ht="17.100000000000001" customHeight="1" x14ac:dyDescent="0.2">
      <c r="B107" s="187">
        <f t="shared" si="4"/>
        <v>12</v>
      </c>
      <c r="C107" s="185">
        <f t="shared" si="3"/>
        <v>1.44</v>
      </c>
      <c r="D107" s="144">
        <f t="shared" si="0"/>
        <v>0</v>
      </c>
      <c r="E107" s="144">
        <f t="shared" si="1"/>
        <v>0</v>
      </c>
      <c r="F107" s="180">
        <f t="shared" si="2"/>
        <v>-182.77465277777779</v>
      </c>
      <c r="G107" s="14"/>
      <c r="I107" s="15"/>
    </row>
    <row r="108" spans="2:9" ht="17.100000000000001" customHeight="1" x14ac:dyDescent="0.2">
      <c r="B108" s="187">
        <f t="shared" si="4"/>
        <v>13</v>
      </c>
      <c r="C108" s="185">
        <f t="shared" si="3"/>
        <v>1.56</v>
      </c>
      <c r="D108" s="144">
        <f t="shared" si="0"/>
        <v>0</v>
      </c>
      <c r="E108" s="144">
        <f t="shared" si="1"/>
        <v>0</v>
      </c>
      <c r="F108" s="180">
        <f t="shared" si="2"/>
        <v>-180.03090277777778</v>
      </c>
      <c r="G108" s="14"/>
      <c r="I108" s="15"/>
    </row>
    <row r="109" spans="2:9" ht="17.100000000000001" customHeight="1" x14ac:dyDescent="0.2">
      <c r="B109" s="187">
        <f t="shared" si="4"/>
        <v>14</v>
      </c>
      <c r="C109" s="185">
        <f t="shared" si="3"/>
        <v>1.68</v>
      </c>
      <c r="D109" s="144">
        <f t="shared" si="0"/>
        <v>0</v>
      </c>
      <c r="E109" s="144">
        <f t="shared" si="1"/>
        <v>0</v>
      </c>
      <c r="F109" s="180">
        <f t="shared" si="2"/>
        <v>-177.28715277777778</v>
      </c>
      <c r="G109" s="14"/>
      <c r="I109" s="15"/>
    </row>
    <row r="110" spans="2:9" ht="17.100000000000001" customHeight="1" x14ac:dyDescent="0.2">
      <c r="B110" s="187">
        <f t="shared" si="4"/>
        <v>15</v>
      </c>
      <c r="C110" s="185">
        <f t="shared" si="3"/>
        <v>1.8</v>
      </c>
      <c r="D110" s="144">
        <f t="shared" si="0"/>
        <v>0</v>
      </c>
      <c r="E110" s="144">
        <f t="shared" si="1"/>
        <v>0</v>
      </c>
      <c r="F110" s="180">
        <f t="shared" si="2"/>
        <v>-174.54340277777777</v>
      </c>
      <c r="G110" s="14"/>
      <c r="I110" s="15"/>
    </row>
    <row r="111" spans="2:9" ht="17.100000000000001" customHeight="1" x14ac:dyDescent="0.2">
      <c r="B111" s="187">
        <f t="shared" si="4"/>
        <v>16</v>
      </c>
      <c r="C111" s="185">
        <f t="shared" si="3"/>
        <v>1.92</v>
      </c>
      <c r="D111" s="144">
        <f t="shared" si="0"/>
        <v>0</v>
      </c>
      <c r="E111" s="144">
        <f t="shared" si="1"/>
        <v>0</v>
      </c>
      <c r="F111" s="180">
        <f t="shared" si="2"/>
        <v>-171.79965277777777</v>
      </c>
      <c r="G111" s="14"/>
      <c r="I111" s="15"/>
    </row>
    <row r="112" spans="2:9" ht="17.100000000000001" customHeight="1" x14ac:dyDescent="0.2">
      <c r="B112" s="187">
        <f t="shared" si="4"/>
        <v>17</v>
      </c>
      <c r="C112" s="185">
        <f t="shared" si="3"/>
        <v>2.04</v>
      </c>
      <c r="D112" s="144">
        <f t="shared" si="0"/>
        <v>0</v>
      </c>
      <c r="E112" s="144">
        <f t="shared" si="1"/>
        <v>0</v>
      </c>
      <c r="F112" s="180">
        <f t="shared" si="2"/>
        <v>-169.05590277777776</v>
      </c>
      <c r="G112" s="14"/>
      <c r="I112" s="15"/>
    </row>
    <row r="113" spans="2:9" ht="17.100000000000001" customHeight="1" x14ac:dyDescent="0.2">
      <c r="B113" s="187">
        <f t="shared" si="4"/>
        <v>18</v>
      </c>
      <c r="C113" s="185">
        <f t="shared" si="3"/>
        <v>2.16</v>
      </c>
      <c r="D113" s="144">
        <f t="shared" si="0"/>
        <v>0</v>
      </c>
      <c r="E113" s="144">
        <f t="shared" si="1"/>
        <v>0</v>
      </c>
      <c r="F113" s="180">
        <f t="shared" si="2"/>
        <v>-166.31215277777778</v>
      </c>
      <c r="G113" s="14"/>
      <c r="I113" s="15"/>
    </row>
    <row r="114" spans="2:9" ht="17.100000000000001" customHeight="1" x14ac:dyDescent="0.2">
      <c r="B114" s="187">
        <f t="shared" si="4"/>
        <v>19</v>
      </c>
      <c r="C114" s="185">
        <f t="shared" si="3"/>
        <v>2.2799999999999998</v>
      </c>
      <c r="D114" s="144">
        <f t="shared" si="0"/>
        <v>0</v>
      </c>
      <c r="E114" s="144">
        <f t="shared" si="1"/>
        <v>0</v>
      </c>
      <c r="F114" s="180">
        <f t="shared" si="2"/>
        <v>-163.56840277777781</v>
      </c>
      <c r="G114" s="14"/>
      <c r="I114" s="15"/>
    </row>
    <row r="115" spans="2:9" ht="17.100000000000001" customHeight="1" x14ac:dyDescent="0.2">
      <c r="B115" s="187">
        <f t="shared" si="4"/>
        <v>20</v>
      </c>
      <c r="C115" s="185">
        <f t="shared" si="3"/>
        <v>2.4</v>
      </c>
      <c r="D115" s="144">
        <f t="shared" si="0"/>
        <v>0</v>
      </c>
      <c r="E115" s="144">
        <f t="shared" si="1"/>
        <v>0</v>
      </c>
      <c r="F115" s="180">
        <f t="shared" si="2"/>
        <v>-160.8246527777778</v>
      </c>
      <c r="G115" s="14"/>
      <c r="I115" s="15"/>
    </row>
    <row r="116" spans="2:9" ht="17.100000000000001" customHeight="1" x14ac:dyDescent="0.2">
      <c r="B116" s="187">
        <f t="shared" si="4"/>
        <v>21</v>
      </c>
      <c r="C116" s="185">
        <f t="shared" si="3"/>
        <v>2.52</v>
      </c>
      <c r="D116" s="144">
        <f t="shared" si="0"/>
        <v>0</v>
      </c>
      <c r="E116" s="144">
        <f t="shared" si="1"/>
        <v>0</v>
      </c>
      <c r="F116" s="180">
        <f t="shared" si="2"/>
        <v>-158.08090277777779</v>
      </c>
      <c r="G116" s="14"/>
      <c r="I116" s="15"/>
    </row>
    <row r="117" spans="2:9" ht="17.100000000000001" customHeight="1" x14ac:dyDescent="0.2">
      <c r="B117" s="187">
        <f t="shared" si="4"/>
        <v>22</v>
      </c>
      <c r="C117" s="185">
        <f t="shared" si="3"/>
        <v>2.64</v>
      </c>
      <c r="D117" s="144">
        <f t="shared" si="0"/>
        <v>0</v>
      </c>
      <c r="E117" s="144">
        <f t="shared" si="1"/>
        <v>0</v>
      </c>
      <c r="F117" s="180">
        <f t="shared" si="2"/>
        <v>-155.33715277777779</v>
      </c>
      <c r="G117" s="14"/>
      <c r="I117" s="15"/>
    </row>
    <row r="118" spans="2:9" ht="17.100000000000001" customHeight="1" x14ac:dyDescent="0.2">
      <c r="B118" s="187">
        <f t="shared" si="4"/>
        <v>23</v>
      </c>
      <c r="C118" s="185">
        <f t="shared" si="3"/>
        <v>2.76</v>
      </c>
      <c r="D118" s="144">
        <f t="shared" si="0"/>
        <v>0</v>
      </c>
      <c r="E118" s="144">
        <f t="shared" si="1"/>
        <v>0</v>
      </c>
      <c r="F118" s="180">
        <f t="shared" si="2"/>
        <v>-152.59340277777778</v>
      </c>
      <c r="G118" s="14"/>
      <c r="I118" s="15"/>
    </row>
    <row r="119" spans="2:9" ht="17.100000000000001" customHeight="1" x14ac:dyDescent="0.2">
      <c r="B119" s="187">
        <f t="shared" si="4"/>
        <v>24</v>
      </c>
      <c r="C119" s="185">
        <f t="shared" si="3"/>
        <v>2.88</v>
      </c>
      <c r="D119" s="144">
        <f t="shared" si="0"/>
        <v>0</v>
      </c>
      <c r="E119" s="144">
        <f t="shared" si="1"/>
        <v>0</v>
      </c>
      <c r="F119" s="180">
        <f t="shared" si="2"/>
        <v>-149.84965277777778</v>
      </c>
      <c r="G119" s="14"/>
      <c r="I119" s="15"/>
    </row>
    <row r="120" spans="2:9" ht="17.100000000000001" customHeight="1" x14ac:dyDescent="0.2">
      <c r="B120" s="187">
        <f t="shared" si="4"/>
        <v>25</v>
      </c>
      <c r="C120" s="185">
        <f t="shared" si="3"/>
        <v>3</v>
      </c>
      <c r="D120" s="144">
        <f t="shared" si="0"/>
        <v>0</v>
      </c>
      <c r="E120" s="144">
        <f t="shared" si="1"/>
        <v>0</v>
      </c>
      <c r="F120" s="180">
        <f t="shared" si="2"/>
        <v>-147.10590277777777</v>
      </c>
      <c r="G120" s="14"/>
      <c r="I120" s="15"/>
    </row>
    <row r="121" spans="2:9" ht="17.100000000000001" customHeight="1" x14ac:dyDescent="0.2">
      <c r="B121" s="187">
        <f t="shared" si="4"/>
        <v>26</v>
      </c>
      <c r="C121" s="185">
        <f t="shared" si="3"/>
        <v>3.12</v>
      </c>
      <c r="D121" s="144">
        <f t="shared" si="0"/>
        <v>0</v>
      </c>
      <c r="E121" s="144">
        <f t="shared" si="1"/>
        <v>0</v>
      </c>
      <c r="F121" s="180">
        <f t="shared" si="2"/>
        <v>-144.36215277777779</v>
      </c>
      <c r="G121" s="14"/>
      <c r="I121" s="15"/>
    </row>
    <row r="122" spans="2:9" ht="17.100000000000001" customHeight="1" x14ac:dyDescent="0.2">
      <c r="B122" s="187">
        <f t="shared" si="4"/>
        <v>27</v>
      </c>
      <c r="C122" s="185">
        <f t="shared" si="3"/>
        <v>3.24</v>
      </c>
      <c r="D122" s="144">
        <f t="shared" si="0"/>
        <v>0</v>
      </c>
      <c r="E122" s="144">
        <f t="shared" si="1"/>
        <v>0</v>
      </c>
      <c r="F122" s="180">
        <f t="shared" si="2"/>
        <v>-141.61840277777779</v>
      </c>
      <c r="G122" s="14"/>
      <c r="I122" s="15"/>
    </row>
    <row r="123" spans="2:9" ht="17.100000000000001" customHeight="1" x14ac:dyDescent="0.2">
      <c r="B123" s="187">
        <f t="shared" si="4"/>
        <v>28</v>
      </c>
      <c r="C123" s="185">
        <f t="shared" si="3"/>
        <v>3.36</v>
      </c>
      <c r="D123" s="144">
        <f t="shared" si="0"/>
        <v>0</v>
      </c>
      <c r="E123" s="144">
        <f t="shared" si="1"/>
        <v>0</v>
      </c>
      <c r="F123" s="180">
        <f t="shared" si="2"/>
        <v>-138.87465277777778</v>
      </c>
      <c r="G123" s="14"/>
      <c r="I123" s="15"/>
    </row>
    <row r="124" spans="2:9" ht="17.100000000000001" customHeight="1" x14ac:dyDescent="0.2">
      <c r="B124" s="187">
        <f t="shared" si="4"/>
        <v>29</v>
      </c>
      <c r="C124" s="185">
        <f t="shared" si="3"/>
        <v>3.48</v>
      </c>
      <c r="D124" s="144">
        <f t="shared" si="0"/>
        <v>0</v>
      </c>
      <c r="E124" s="144">
        <f t="shared" si="1"/>
        <v>0</v>
      </c>
      <c r="F124" s="180">
        <f t="shared" si="2"/>
        <v>-136.13090277777778</v>
      </c>
      <c r="G124" s="14"/>
      <c r="I124" s="15"/>
    </row>
    <row r="125" spans="2:9" ht="17.100000000000001" customHeight="1" x14ac:dyDescent="0.2">
      <c r="B125" s="187">
        <f t="shared" si="4"/>
        <v>30</v>
      </c>
      <c r="C125" s="185">
        <f t="shared" si="3"/>
        <v>3.6</v>
      </c>
      <c r="D125" s="144">
        <f t="shared" si="0"/>
        <v>0</v>
      </c>
      <c r="E125" s="144">
        <f t="shared" si="1"/>
        <v>0</v>
      </c>
      <c r="F125" s="180">
        <f t="shared" si="2"/>
        <v>-133.38715277777777</v>
      </c>
      <c r="G125" s="14"/>
      <c r="I125" s="15"/>
    </row>
    <row r="126" spans="2:9" ht="17.100000000000001" customHeight="1" x14ac:dyDescent="0.2">
      <c r="B126" s="187">
        <f t="shared" si="4"/>
        <v>31</v>
      </c>
      <c r="C126" s="185">
        <f t="shared" si="3"/>
        <v>3.72</v>
      </c>
      <c r="D126" s="144">
        <f t="shared" si="0"/>
        <v>0</v>
      </c>
      <c r="E126" s="144">
        <f t="shared" si="1"/>
        <v>0</v>
      </c>
      <c r="F126" s="180">
        <f t="shared" si="2"/>
        <v>-130.64340277777779</v>
      </c>
      <c r="I126" s="15"/>
    </row>
    <row r="127" spans="2:9" ht="17.100000000000001" customHeight="1" x14ac:dyDescent="0.2">
      <c r="B127" s="187">
        <f t="shared" si="4"/>
        <v>32</v>
      </c>
      <c r="C127" s="185">
        <f t="shared" si="3"/>
        <v>3.84</v>
      </c>
      <c r="D127" s="144">
        <f t="shared" ref="D127:D158" si="5" xml:space="preserve"> AC248 + AC353</f>
        <v>0</v>
      </c>
      <c r="E127" s="144">
        <f t="shared" ref="E127:E158" si="6" xml:space="preserve"> AD248 + AD353</f>
        <v>0</v>
      </c>
      <c r="F127" s="180">
        <f t="shared" ref="F127:F158" si="7" xml:space="preserve"> AF248 + AF353</f>
        <v>-127.89965277777779</v>
      </c>
      <c r="I127" s="15"/>
    </row>
    <row r="128" spans="2:9" ht="17.100000000000001" customHeight="1" x14ac:dyDescent="0.2">
      <c r="B128" s="187">
        <f t="shared" si="4"/>
        <v>33</v>
      </c>
      <c r="C128" s="185">
        <f t="shared" ref="C128:C159" si="8">B128*L/100</f>
        <v>3.96</v>
      </c>
      <c r="D128" s="144">
        <f t="shared" si="5"/>
        <v>0</v>
      </c>
      <c r="E128" s="144">
        <f t="shared" si="6"/>
        <v>0</v>
      </c>
      <c r="F128" s="180">
        <f t="shared" si="7"/>
        <v>-125.1559027777778</v>
      </c>
      <c r="I128" s="15"/>
    </row>
    <row r="129" spans="2:18" ht="17.100000000000001" customHeight="1" x14ac:dyDescent="0.2">
      <c r="B129" s="187">
        <f t="shared" si="4"/>
        <v>34</v>
      </c>
      <c r="C129" s="185">
        <f t="shared" si="8"/>
        <v>4.08</v>
      </c>
      <c r="D129" s="144">
        <f t="shared" si="5"/>
        <v>-800</v>
      </c>
      <c r="E129" s="144">
        <f t="shared" si="6"/>
        <v>-64.000000000000057</v>
      </c>
      <c r="F129" s="180">
        <f t="shared" si="7"/>
        <v>-122.41220966666668</v>
      </c>
      <c r="J129" s="26"/>
    </row>
    <row r="130" spans="2:18" ht="17.100000000000001" customHeight="1" x14ac:dyDescent="0.2">
      <c r="B130" s="187">
        <f t="shared" si="4"/>
        <v>35</v>
      </c>
      <c r="C130" s="185">
        <f t="shared" si="8"/>
        <v>4.2</v>
      </c>
      <c r="D130" s="144">
        <f t="shared" si="5"/>
        <v>-800</v>
      </c>
      <c r="E130" s="144">
        <f t="shared" si="6"/>
        <v>-160.00000000000014</v>
      </c>
      <c r="F130" s="180">
        <f t="shared" si="7"/>
        <v>-119.66929166666668</v>
      </c>
      <c r="J130" s="19"/>
    </row>
    <row r="131" spans="2:18" ht="17.100000000000001" customHeight="1" x14ac:dyDescent="0.2">
      <c r="B131" s="187">
        <f t="shared" si="4"/>
        <v>36</v>
      </c>
      <c r="C131" s="185">
        <f t="shared" si="8"/>
        <v>4.32</v>
      </c>
      <c r="D131" s="144">
        <f t="shared" si="5"/>
        <v>-800</v>
      </c>
      <c r="E131" s="144">
        <f t="shared" si="6"/>
        <v>-256.00000000000023</v>
      </c>
      <c r="F131" s="180">
        <f t="shared" si="7"/>
        <v>-116.92829366666668</v>
      </c>
      <c r="J131" s="19"/>
    </row>
    <row r="132" spans="2:18" ht="17.100000000000001" customHeight="1" x14ac:dyDescent="0.2">
      <c r="B132" s="187">
        <f t="shared" si="4"/>
        <v>37</v>
      </c>
      <c r="C132" s="185">
        <f t="shared" si="8"/>
        <v>4.4400000000000004</v>
      </c>
      <c r="D132" s="144">
        <f t="shared" si="5"/>
        <v>-800</v>
      </c>
      <c r="E132" s="144">
        <f t="shared" si="6"/>
        <v>-352.00000000000034</v>
      </c>
      <c r="F132" s="180">
        <f t="shared" si="7"/>
        <v>-114.19036766666667</v>
      </c>
      <c r="J132" s="19"/>
    </row>
    <row r="133" spans="2:18" ht="17.100000000000001" customHeight="1" x14ac:dyDescent="0.2">
      <c r="B133" s="187">
        <f t="shared" si="4"/>
        <v>38</v>
      </c>
      <c r="C133" s="185">
        <f t="shared" si="8"/>
        <v>4.5599999999999996</v>
      </c>
      <c r="D133" s="144">
        <f t="shared" si="5"/>
        <v>-800</v>
      </c>
      <c r="E133" s="144">
        <f t="shared" si="6"/>
        <v>-447.99999999999966</v>
      </c>
      <c r="F133" s="180">
        <f t="shared" si="7"/>
        <v>-111.45666566666668</v>
      </c>
      <c r="J133" s="19"/>
    </row>
    <row r="134" spans="2:18" ht="17.100000000000001" customHeight="1" x14ac:dyDescent="0.2">
      <c r="B134" s="187">
        <f t="shared" si="4"/>
        <v>39</v>
      </c>
      <c r="C134" s="185">
        <f t="shared" si="8"/>
        <v>4.68</v>
      </c>
      <c r="D134" s="144">
        <f t="shared" si="5"/>
        <v>-800</v>
      </c>
      <c r="E134" s="144">
        <f t="shared" si="6"/>
        <v>-543.99999999999977</v>
      </c>
      <c r="F134" s="180">
        <f t="shared" si="7"/>
        <v>-108.72833966666668</v>
      </c>
      <c r="J134" s="19"/>
    </row>
    <row r="135" spans="2:18" ht="17.100000000000001" customHeight="1" x14ac:dyDescent="0.2">
      <c r="B135" s="187">
        <f t="shared" si="4"/>
        <v>40</v>
      </c>
      <c r="C135" s="185">
        <f t="shared" si="8"/>
        <v>4.8</v>
      </c>
      <c r="D135" s="144">
        <f t="shared" si="5"/>
        <v>-800</v>
      </c>
      <c r="E135" s="144">
        <f t="shared" si="6"/>
        <v>-639.99999999999989</v>
      </c>
      <c r="F135" s="180">
        <f t="shared" si="7"/>
        <v>-106.00654166666668</v>
      </c>
      <c r="J135" s="19"/>
    </row>
    <row r="136" spans="2:18" ht="17.100000000000001" customHeight="1" x14ac:dyDescent="0.2">
      <c r="B136" s="187">
        <f t="shared" si="4"/>
        <v>41</v>
      </c>
      <c r="C136" s="185">
        <f t="shared" si="8"/>
        <v>4.92</v>
      </c>
      <c r="D136" s="144">
        <f t="shared" si="5"/>
        <v>-800</v>
      </c>
      <c r="E136" s="144">
        <f t="shared" si="6"/>
        <v>-736</v>
      </c>
      <c r="F136" s="180">
        <f t="shared" si="7"/>
        <v>-103.29242366666668</v>
      </c>
      <c r="J136" s="19"/>
    </row>
    <row r="137" spans="2:18" ht="17.100000000000001" customHeight="1" x14ac:dyDescent="0.2">
      <c r="B137" s="187">
        <f t="shared" si="4"/>
        <v>42</v>
      </c>
      <c r="C137" s="185">
        <f t="shared" si="8"/>
        <v>5.04</v>
      </c>
      <c r="D137" s="144">
        <f t="shared" si="5"/>
        <v>-800</v>
      </c>
      <c r="E137" s="144">
        <f t="shared" si="6"/>
        <v>-832</v>
      </c>
      <c r="F137" s="180">
        <f t="shared" si="7"/>
        <v>-100.58713766666668</v>
      </c>
      <c r="J137" s="19"/>
      <c r="N137" s="16"/>
      <c r="P137" s="16"/>
      <c r="R137" s="16"/>
    </row>
    <row r="138" spans="2:18" ht="17.100000000000001" customHeight="1" x14ac:dyDescent="0.2">
      <c r="B138" s="187">
        <f t="shared" si="4"/>
        <v>43</v>
      </c>
      <c r="C138" s="185">
        <f t="shared" si="8"/>
        <v>5.16</v>
      </c>
      <c r="D138" s="144">
        <f t="shared" si="5"/>
        <v>-800</v>
      </c>
      <c r="E138" s="144">
        <f t="shared" si="6"/>
        <v>-928.00000000000011</v>
      </c>
      <c r="F138" s="180">
        <f t="shared" si="7"/>
        <v>-97.891835666666665</v>
      </c>
      <c r="J138" s="19"/>
    </row>
    <row r="139" spans="2:18" ht="17.100000000000001" customHeight="1" x14ac:dyDescent="0.2">
      <c r="B139" s="187">
        <f t="shared" si="4"/>
        <v>44</v>
      </c>
      <c r="C139" s="185">
        <f t="shared" si="8"/>
        <v>5.28</v>
      </c>
      <c r="D139" s="144">
        <f t="shared" si="5"/>
        <v>-800</v>
      </c>
      <c r="E139" s="144">
        <f t="shared" si="6"/>
        <v>-1024.0000000000002</v>
      </c>
      <c r="F139" s="180">
        <f t="shared" si="7"/>
        <v>-95.207669666666661</v>
      </c>
      <c r="J139" s="19"/>
    </row>
    <row r="140" spans="2:18" ht="17.100000000000001" customHeight="1" x14ac:dyDescent="0.2">
      <c r="B140" s="187">
        <f t="shared" si="4"/>
        <v>45</v>
      </c>
      <c r="C140" s="185">
        <f t="shared" si="8"/>
        <v>5.4</v>
      </c>
      <c r="D140" s="144">
        <f t="shared" si="5"/>
        <v>-800</v>
      </c>
      <c r="E140" s="144">
        <f t="shared" si="6"/>
        <v>-1120.0000000000002</v>
      </c>
      <c r="F140" s="180">
        <f t="shared" si="7"/>
        <v>-92.535791666666654</v>
      </c>
      <c r="J140" s="19"/>
    </row>
    <row r="141" spans="2:18" ht="17.100000000000001" customHeight="1" x14ac:dyDescent="0.2">
      <c r="B141" s="187">
        <f t="shared" si="4"/>
        <v>46</v>
      </c>
      <c r="C141" s="185">
        <f t="shared" si="8"/>
        <v>5.52</v>
      </c>
      <c r="D141" s="144">
        <f t="shared" si="5"/>
        <v>-800</v>
      </c>
      <c r="E141" s="144">
        <f t="shared" si="6"/>
        <v>-1215.9999999999995</v>
      </c>
      <c r="F141" s="180">
        <f t="shared" si="7"/>
        <v>-89.877353666666679</v>
      </c>
      <c r="J141" s="19"/>
    </row>
    <row r="142" spans="2:18" ht="17.100000000000001" customHeight="1" x14ac:dyDescent="0.2">
      <c r="B142" s="187">
        <f t="shared" si="4"/>
        <v>47</v>
      </c>
      <c r="C142" s="185">
        <f t="shared" si="8"/>
        <v>5.64</v>
      </c>
      <c r="D142" s="144">
        <f t="shared" si="5"/>
        <v>-800</v>
      </c>
      <c r="E142" s="144">
        <f t="shared" si="6"/>
        <v>-1311.9999999999998</v>
      </c>
      <c r="F142" s="180">
        <f t="shared" si="7"/>
        <v>-87.233507666666682</v>
      </c>
      <c r="J142" s="19"/>
    </row>
    <row r="143" spans="2:18" ht="17.100000000000001" customHeight="1" x14ac:dyDescent="0.2">
      <c r="B143" s="187">
        <f t="shared" si="4"/>
        <v>48</v>
      </c>
      <c r="C143" s="185">
        <f t="shared" si="8"/>
        <v>5.76</v>
      </c>
      <c r="D143" s="144">
        <f t="shared" si="5"/>
        <v>-800</v>
      </c>
      <c r="E143" s="144">
        <f t="shared" si="6"/>
        <v>-1407.9999999999998</v>
      </c>
      <c r="F143" s="180">
        <f t="shared" si="7"/>
        <v>-84.60540566666667</v>
      </c>
      <c r="J143" s="19"/>
    </row>
    <row r="144" spans="2:18" ht="17.100000000000001" customHeight="1" x14ac:dyDescent="0.2">
      <c r="B144" s="187">
        <f t="shared" si="4"/>
        <v>49</v>
      </c>
      <c r="C144" s="185">
        <f t="shared" si="8"/>
        <v>5.88</v>
      </c>
      <c r="D144" s="144">
        <f t="shared" si="5"/>
        <v>-800</v>
      </c>
      <c r="E144" s="144">
        <f t="shared" si="6"/>
        <v>-1504</v>
      </c>
      <c r="F144" s="180">
        <f t="shared" si="7"/>
        <v>-81.994199666666674</v>
      </c>
      <c r="J144" s="19"/>
    </row>
    <row r="145" spans="2:10" ht="17.100000000000001" customHeight="1" x14ac:dyDescent="0.2">
      <c r="B145" s="187">
        <f t="shared" si="4"/>
        <v>50</v>
      </c>
      <c r="C145" s="185">
        <f t="shared" si="8"/>
        <v>6</v>
      </c>
      <c r="D145" s="144">
        <f t="shared" si="5"/>
        <v>-800</v>
      </c>
      <c r="E145" s="144">
        <f t="shared" si="6"/>
        <v>-1600</v>
      </c>
      <c r="F145" s="180">
        <f t="shared" si="7"/>
        <v>-79.401041666666671</v>
      </c>
      <c r="J145" s="19"/>
    </row>
    <row r="146" spans="2:10" ht="17.100000000000001" customHeight="1" x14ac:dyDescent="0.2">
      <c r="B146" s="187">
        <f t="shared" si="4"/>
        <v>51</v>
      </c>
      <c r="C146" s="185">
        <f t="shared" si="8"/>
        <v>6.12</v>
      </c>
      <c r="D146" s="144">
        <f t="shared" si="5"/>
        <v>-800</v>
      </c>
      <c r="E146" s="144">
        <f t="shared" si="6"/>
        <v>-1696</v>
      </c>
      <c r="F146" s="180">
        <f t="shared" si="7"/>
        <v>-76.827083666666667</v>
      </c>
      <c r="J146" s="19"/>
    </row>
    <row r="147" spans="2:10" ht="17.100000000000001" customHeight="1" x14ac:dyDescent="0.2">
      <c r="B147" s="187">
        <f t="shared" si="4"/>
        <v>52</v>
      </c>
      <c r="C147" s="185">
        <f t="shared" si="8"/>
        <v>6.24</v>
      </c>
      <c r="D147" s="144">
        <f t="shared" si="5"/>
        <v>-800</v>
      </c>
      <c r="E147" s="144">
        <f t="shared" si="6"/>
        <v>-1792.0000000000002</v>
      </c>
      <c r="F147" s="180">
        <f t="shared" si="7"/>
        <v>-74.273477666666665</v>
      </c>
      <c r="J147" s="19"/>
    </row>
    <row r="148" spans="2:10" ht="17.100000000000001" customHeight="1" x14ac:dyDescent="0.2">
      <c r="B148" s="187">
        <f t="shared" si="4"/>
        <v>53</v>
      </c>
      <c r="C148" s="185">
        <f t="shared" si="8"/>
        <v>6.36</v>
      </c>
      <c r="D148" s="144">
        <f t="shared" si="5"/>
        <v>-800</v>
      </c>
      <c r="E148" s="144">
        <f t="shared" si="6"/>
        <v>-1888.0000000000002</v>
      </c>
      <c r="F148" s="180">
        <f t="shared" si="7"/>
        <v>-71.741375666666656</v>
      </c>
      <c r="J148" s="19"/>
    </row>
    <row r="149" spans="2:10" ht="17.100000000000001" customHeight="1" x14ac:dyDescent="0.2">
      <c r="B149" s="187">
        <f t="shared" si="4"/>
        <v>54</v>
      </c>
      <c r="C149" s="185">
        <f t="shared" si="8"/>
        <v>6.48</v>
      </c>
      <c r="D149" s="144">
        <f t="shared" si="5"/>
        <v>-800</v>
      </c>
      <c r="E149" s="144">
        <f t="shared" si="6"/>
        <v>-1984.0000000000005</v>
      </c>
      <c r="F149" s="180">
        <f t="shared" si="7"/>
        <v>-69.231929666666659</v>
      </c>
      <c r="J149" s="19"/>
    </row>
    <row r="150" spans="2:10" ht="17.100000000000001" customHeight="1" x14ac:dyDescent="0.2">
      <c r="B150" s="187">
        <f t="shared" si="4"/>
        <v>55</v>
      </c>
      <c r="C150" s="185">
        <f t="shared" si="8"/>
        <v>6.6</v>
      </c>
      <c r="D150" s="144">
        <f t="shared" si="5"/>
        <v>-800</v>
      </c>
      <c r="E150" s="144">
        <f t="shared" si="6"/>
        <v>-2079.9999999999995</v>
      </c>
      <c r="F150" s="180">
        <f t="shared" si="7"/>
        <v>-66.746291666666679</v>
      </c>
      <c r="J150" s="19"/>
    </row>
    <row r="151" spans="2:10" ht="17.100000000000001" customHeight="1" x14ac:dyDescent="0.2">
      <c r="B151" s="187">
        <f t="shared" si="4"/>
        <v>56</v>
      </c>
      <c r="C151" s="185">
        <f t="shared" si="8"/>
        <v>6.72</v>
      </c>
      <c r="D151" s="144">
        <f t="shared" si="5"/>
        <v>-800</v>
      </c>
      <c r="E151" s="144">
        <f t="shared" si="6"/>
        <v>-2176</v>
      </c>
      <c r="F151" s="180">
        <f t="shared" si="7"/>
        <v>-64.285613666666691</v>
      </c>
      <c r="J151" s="19"/>
    </row>
    <row r="152" spans="2:10" ht="17.100000000000001" customHeight="1" x14ac:dyDescent="0.2">
      <c r="B152" s="187">
        <f t="shared" si="4"/>
        <v>57</v>
      </c>
      <c r="C152" s="185">
        <f t="shared" si="8"/>
        <v>6.84</v>
      </c>
      <c r="D152" s="144">
        <f t="shared" si="5"/>
        <v>-800</v>
      </c>
      <c r="E152" s="144">
        <f t="shared" si="6"/>
        <v>-2272</v>
      </c>
      <c r="F152" s="180">
        <f t="shared" si="7"/>
        <v>-61.851047666666688</v>
      </c>
      <c r="J152" s="19"/>
    </row>
    <row r="153" spans="2:10" ht="17.100000000000001" customHeight="1" x14ac:dyDescent="0.2">
      <c r="B153" s="187">
        <f t="shared" si="4"/>
        <v>58</v>
      </c>
      <c r="C153" s="185">
        <f t="shared" si="8"/>
        <v>6.96</v>
      </c>
      <c r="D153" s="144">
        <f t="shared" si="5"/>
        <v>-800</v>
      </c>
      <c r="E153" s="144">
        <f t="shared" si="6"/>
        <v>-2368</v>
      </c>
      <c r="F153" s="180">
        <f t="shared" si="7"/>
        <v>-59.443745666666679</v>
      </c>
      <c r="J153" s="19"/>
    </row>
    <row r="154" spans="2:10" ht="17.100000000000001" customHeight="1" x14ac:dyDescent="0.2">
      <c r="B154" s="187">
        <f t="shared" si="4"/>
        <v>59</v>
      </c>
      <c r="C154" s="185">
        <f t="shared" si="8"/>
        <v>7.08</v>
      </c>
      <c r="D154" s="144">
        <f t="shared" si="5"/>
        <v>-800</v>
      </c>
      <c r="E154" s="144">
        <f t="shared" si="6"/>
        <v>-2464</v>
      </c>
      <c r="F154" s="180">
        <f t="shared" si="7"/>
        <v>-57.064859666666678</v>
      </c>
      <c r="J154" s="19"/>
    </row>
    <row r="155" spans="2:10" ht="17.100000000000001" customHeight="1" x14ac:dyDescent="0.2">
      <c r="B155" s="187">
        <f t="shared" si="4"/>
        <v>60</v>
      </c>
      <c r="C155" s="185">
        <f t="shared" si="8"/>
        <v>7.2</v>
      </c>
      <c r="D155" s="144">
        <f t="shared" si="5"/>
        <v>-800</v>
      </c>
      <c r="E155" s="144">
        <f t="shared" si="6"/>
        <v>-2560</v>
      </c>
      <c r="F155" s="180">
        <f t="shared" si="7"/>
        <v>-54.715541666666674</v>
      </c>
      <c r="J155" s="19"/>
    </row>
    <row r="156" spans="2:10" ht="17.100000000000001" customHeight="1" x14ac:dyDescent="0.2">
      <c r="B156" s="187">
        <f t="shared" si="4"/>
        <v>61</v>
      </c>
      <c r="C156" s="185">
        <f t="shared" si="8"/>
        <v>7.32</v>
      </c>
      <c r="D156" s="144">
        <f t="shared" si="5"/>
        <v>-800</v>
      </c>
      <c r="E156" s="144">
        <f t="shared" si="6"/>
        <v>-2656</v>
      </c>
      <c r="F156" s="180">
        <f t="shared" si="7"/>
        <v>-52.396943666666679</v>
      </c>
      <c r="J156" s="19"/>
    </row>
    <row r="157" spans="2:10" ht="17.100000000000001" customHeight="1" x14ac:dyDescent="0.2">
      <c r="B157" s="187">
        <f t="shared" si="4"/>
        <v>62</v>
      </c>
      <c r="C157" s="185">
        <f t="shared" si="8"/>
        <v>7.44</v>
      </c>
      <c r="D157" s="144">
        <f t="shared" si="5"/>
        <v>-800</v>
      </c>
      <c r="E157" s="144">
        <f t="shared" si="6"/>
        <v>-2752.0000000000005</v>
      </c>
      <c r="F157" s="180">
        <f t="shared" si="7"/>
        <v>-50.110217666666671</v>
      </c>
      <c r="J157" s="19"/>
    </row>
    <row r="158" spans="2:10" ht="17.100000000000001" customHeight="1" x14ac:dyDescent="0.2">
      <c r="B158" s="187">
        <f t="shared" si="4"/>
        <v>63</v>
      </c>
      <c r="C158" s="185">
        <f t="shared" si="8"/>
        <v>7.56</v>
      </c>
      <c r="D158" s="144">
        <f t="shared" si="5"/>
        <v>-800</v>
      </c>
      <c r="E158" s="144">
        <f t="shared" si="6"/>
        <v>-2847.9999999999995</v>
      </c>
      <c r="F158" s="180">
        <f t="shared" si="7"/>
        <v>-47.856515666666695</v>
      </c>
      <c r="J158" s="19"/>
    </row>
    <row r="159" spans="2:10" ht="17.100000000000001" customHeight="1" x14ac:dyDescent="0.2">
      <c r="B159" s="187">
        <f t="shared" si="4"/>
        <v>64</v>
      </c>
      <c r="C159" s="185">
        <f t="shared" si="8"/>
        <v>7.68</v>
      </c>
      <c r="D159" s="144">
        <f t="shared" ref="D159:D190" si="9" xml:space="preserve"> AC280 + AC385</f>
        <v>-800</v>
      </c>
      <c r="E159" s="144">
        <f t="shared" ref="E159:E190" si="10" xml:space="preserve"> AD280 + AD385</f>
        <v>-2944</v>
      </c>
      <c r="F159" s="180">
        <f t="shared" ref="F159:F190" si="11" xml:space="preserve"> AF280 + AF385</f>
        <v>-45.636989666666693</v>
      </c>
      <c r="J159" s="19"/>
    </row>
    <row r="160" spans="2:10" ht="17.100000000000001" customHeight="1" x14ac:dyDescent="0.2">
      <c r="B160" s="187">
        <f t="shared" si="4"/>
        <v>65</v>
      </c>
      <c r="C160" s="185">
        <f t="shared" ref="C160:C191" si="12">B160*L/100</f>
        <v>7.8</v>
      </c>
      <c r="D160" s="144">
        <f t="shared" si="9"/>
        <v>-800</v>
      </c>
      <c r="E160" s="144">
        <f t="shared" si="10"/>
        <v>-3040</v>
      </c>
      <c r="F160" s="180">
        <f t="shared" si="11"/>
        <v>-43.452791666666691</v>
      </c>
      <c r="J160" s="19"/>
    </row>
    <row r="161" spans="2:10" ht="17.100000000000001" customHeight="1" x14ac:dyDescent="0.2">
      <c r="B161" s="187">
        <f t="shared" ref="B161:B195" si="13">+B160+1</f>
        <v>66</v>
      </c>
      <c r="C161" s="185">
        <f t="shared" si="12"/>
        <v>7.92</v>
      </c>
      <c r="D161" s="144">
        <f t="shared" si="9"/>
        <v>-800</v>
      </c>
      <c r="E161" s="144">
        <f t="shared" si="10"/>
        <v>-3136</v>
      </c>
      <c r="F161" s="180">
        <f t="shared" si="11"/>
        <v>-41.305073666666694</v>
      </c>
      <c r="J161" s="19"/>
    </row>
    <row r="162" spans="2:10" ht="17.100000000000001" customHeight="1" x14ac:dyDescent="0.2">
      <c r="B162" s="187">
        <f t="shared" si="13"/>
        <v>67</v>
      </c>
      <c r="C162" s="185">
        <f t="shared" si="12"/>
        <v>8.0399999999999991</v>
      </c>
      <c r="D162" s="144">
        <f t="shared" si="9"/>
        <v>-800</v>
      </c>
      <c r="E162" s="144">
        <f t="shared" si="10"/>
        <v>-3231.9999999999991</v>
      </c>
      <c r="F162" s="180">
        <f t="shared" si="11"/>
        <v>-39.194987666666684</v>
      </c>
      <c r="J162" s="19"/>
    </row>
    <row r="163" spans="2:10" ht="17.100000000000001" customHeight="1" x14ac:dyDescent="0.2">
      <c r="B163" s="187">
        <f t="shared" si="13"/>
        <v>68</v>
      </c>
      <c r="C163" s="185">
        <f t="shared" si="12"/>
        <v>8.16</v>
      </c>
      <c r="D163" s="144">
        <f t="shared" si="9"/>
        <v>-800</v>
      </c>
      <c r="E163" s="144">
        <f t="shared" si="10"/>
        <v>-3328</v>
      </c>
      <c r="F163" s="180">
        <f t="shared" si="11"/>
        <v>-37.123685666666688</v>
      </c>
      <c r="J163" s="19"/>
    </row>
    <row r="164" spans="2:10" ht="17.100000000000001" customHeight="1" x14ac:dyDescent="0.2">
      <c r="B164" s="187">
        <f t="shared" si="13"/>
        <v>69</v>
      </c>
      <c r="C164" s="185">
        <f t="shared" si="12"/>
        <v>8.2799999999999994</v>
      </c>
      <c r="D164" s="144">
        <f t="shared" si="9"/>
        <v>-800</v>
      </c>
      <c r="E164" s="144">
        <f t="shared" si="10"/>
        <v>-3423.9999999999995</v>
      </c>
      <c r="F164" s="180">
        <f t="shared" si="11"/>
        <v>-35.092319666666683</v>
      </c>
      <c r="J164" s="19"/>
    </row>
    <row r="165" spans="2:10" ht="17.100000000000001" customHeight="1" x14ac:dyDescent="0.2">
      <c r="B165" s="187">
        <f t="shared" si="13"/>
        <v>70</v>
      </c>
      <c r="C165" s="185">
        <f t="shared" si="12"/>
        <v>8.4</v>
      </c>
      <c r="D165" s="144">
        <f t="shared" si="9"/>
        <v>-800</v>
      </c>
      <c r="E165" s="144">
        <f t="shared" si="10"/>
        <v>-3520.0000000000005</v>
      </c>
      <c r="F165" s="180">
        <f t="shared" si="11"/>
        <v>-33.102041666666686</v>
      </c>
      <c r="J165" s="19"/>
    </row>
    <row r="166" spans="2:10" ht="17.100000000000001" customHeight="1" x14ac:dyDescent="0.2">
      <c r="B166" s="187">
        <f t="shared" si="13"/>
        <v>71</v>
      </c>
      <c r="C166" s="185">
        <f t="shared" si="12"/>
        <v>8.52</v>
      </c>
      <c r="D166" s="144">
        <f t="shared" si="9"/>
        <v>-1100</v>
      </c>
      <c r="E166" s="144">
        <f t="shared" si="10"/>
        <v>-3621.9999999999995</v>
      </c>
      <c r="F166" s="180">
        <f t="shared" si="11"/>
        <v>-31.154004000000015</v>
      </c>
      <c r="J166" s="19"/>
    </row>
    <row r="167" spans="2:10" ht="17.100000000000001" customHeight="1" x14ac:dyDescent="0.2">
      <c r="B167" s="187">
        <f t="shared" si="13"/>
        <v>72</v>
      </c>
      <c r="C167" s="185">
        <f t="shared" si="12"/>
        <v>8.64</v>
      </c>
      <c r="D167" s="144">
        <f t="shared" si="9"/>
        <v>-1100</v>
      </c>
      <c r="E167" s="144">
        <f t="shared" si="10"/>
        <v>-3754.0000000000005</v>
      </c>
      <c r="F167" s="180">
        <f t="shared" si="11"/>
        <v>-29.249472000000015</v>
      </c>
      <c r="J167" s="19"/>
    </row>
    <row r="168" spans="2:10" ht="17.100000000000001" customHeight="1" x14ac:dyDescent="0.2">
      <c r="B168" s="187">
        <f t="shared" si="13"/>
        <v>73</v>
      </c>
      <c r="C168" s="185">
        <f t="shared" si="12"/>
        <v>8.76</v>
      </c>
      <c r="D168" s="144">
        <f t="shared" si="9"/>
        <v>-1100</v>
      </c>
      <c r="E168" s="144">
        <f t="shared" si="10"/>
        <v>-3886</v>
      </c>
      <c r="F168" s="180">
        <f t="shared" si="11"/>
        <v>-27.389988000000006</v>
      </c>
      <c r="J168" s="19"/>
    </row>
    <row r="169" spans="2:10" ht="17.100000000000001" customHeight="1" x14ac:dyDescent="0.2">
      <c r="B169" s="187">
        <f t="shared" si="13"/>
        <v>74</v>
      </c>
      <c r="C169" s="185">
        <f t="shared" si="12"/>
        <v>8.8800000000000008</v>
      </c>
      <c r="D169" s="144">
        <f t="shared" si="9"/>
        <v>-1100</v>
      </c>
      <c r="E169" s="144">
        <f t="shared" si="10"/>
        <v>-4018.0000000000009</v>
      </c>
      <c r="F169" s="180">
        <f t="shared" si="11"/>
        <v>-25.57713600000001</v>
      </c>
      <c r="J169" s="19"/>
    </row>
    <row r="170" spans="2:10" ht="17.100000000000001" customHeight="1" x14ac:dyDescent="0.2">
      <c r="B170" s="187">
        <f t="shared" si="13"/>
        <v>75</v>
      </c>
      <c r="C170" s="185">
        <f t="shared" si="12"/>
        <v>9</v>
      </c>
      <c r="D170" s="144">
        <f t="shared" si="9"/>
        <v>-1100</v>
      </c>
      <c r="E170" s="144">
        <f t="shared" si="10"/>
        <v>-4150</v>
      </c>
      <c r="F170" s="180">
        <f t="shared" si="11"/>
        <v>-23.812500000000004</v>
      </c>
      <c r="J170" s="19"/>
    </row>
    <row r="171" spans="2:10" ht="17.100000000000001" customHeight="1" x14ac:dyDescent="0.2">
      <c r="B171" s="187">
        <f t="shared" si="13"/>
        <v>76</v>
      </c>
      <c r="C171" s="185">
        <f t="shared" si="12"/>
        <v>9.1199999999999992</v>
      </c>
      <c r="D171" s="144">
        <f t="shared" si="9"/>
        <v>-1100</v>
      </c>
      <c r="E171" s="144">
        <f t="shared" si="10"/>
        <v>-4281.9999999999991</v>
      </c>
      <c r="F171" s="180">
        <f t="shared" si="11"/>
        <v>-22.097664000000023</v>
      </c>
      <c r="J171" s="19"/>
    </row>
    <row r="172" spans="2:10" ht="17.100000000000001" customHeight="1" x14ac:dyDescent="0.2">
      <c r="B172" s="187">
        <f t="shared" si="13"/>
        <v>77</v>
      </c>
      <c r="C172" s="185">
        <f t="shared" si="12"/>
        <v>9.24</v>
      </c>
      <c r="D172" s="144">
        <f t="shared" si="9"/>
        <v>-1100</v>
      </c>
      <c r="E172" s="144">
        <f t="shared" si="10"/>
        <v>-4414</v>
      </c>
      <c r="F172" s="180">
        <f t="shared" si="11"/>
        <v>-20.434212000000006</v>
      </c>
      <c r="J172" s="19"/>
    </row>
    <row r="173" spans="2:10" ht="17.100000000000001" customHeight="1" x14ac:dyDescent="0.2">
      <c r="B173" s="187">
        <f t="shared" si="13"/>
        <v>78</v>
      </c>
      <c r="C173" s="185">
        <f t="shared" si="12"/>
        <v>9.36</v>
      </c>
      <c r="D173" s="144">
        <f t="shared" si="9"/>
        <v>-1100</v>
      </c>
      <c r="E173" s="144">
        <f t="shared" si="10"/>
        <v>-4546</v>
      </c>
      <c r="F173" s="180">
        <f t="shared" si="11"/>
        <v>-18.82372800000002</v>
      </c>
      <c r="J173" s="19"/>
    </row>
    <row r="174" spans="2:10" ht="17.100000000000001" customHeight="1" x14ac:dyDescent="0.2">
      <c r="B174" s="187">
        <f t="shared" si="13"/>
        <v>79</v>
      </c>
      <c r="C174" s="185">
        <f t="shared" si="12"/>
        <v>9.48</v>
      </c>
      <c r="D174" s="144">
        <f t="shared" si="9"/>
        <v>-1100</v>
      </c>
      <c r="E174" s="144">
        <f t="shared" si="10"/>
        <v>-4678</v>
      </c>
      <c r="F174" s="180">
        <f t="shared" si="11"/>
        <v>-17.267796000000001</v>
      </c>
      <c r="J174" s="19"/>
    </row>
    <row r="175" spans="2:10" ht="17.100000000000001" customHeight="1" x14ac:dyDescent="0.2">
      <c r="B175" s="187">
        <f t="shared" si="13"/>
        <v>80</v>
      </c>
      <c r="C175" s="185">
        <f t="shared" si="12"/>
        <v>9.6</v>
      </c>
      <c r="D175" s="144">
        <f t="shared" si="9"/>
        <v>-1100</v>
      </c>
      <c r="E175" s="144">
        <f t="shared" si="10"/>
        <v>-4810</v>
      </c>
      <c r="F175" s="180">
        <f t="shared" si="11"/>
        <v>-15.768000000000018</v>
      </c>
      <c r="J175" s="19"/>
    </row>
    <row r="176" spans="2:10" ht="17.100000000000001" customHeight="1" x14ac:dyDescent="0.2">
      <c r="B176" s="187">
        <f t="shared" si="13"/>
        <v>81</v>
      </c>
      <c r="C176" s="185">
        <f t="shared" si="12"/>
        <v>9.7200000000000006</v>
      </c>
      <c r="D176" s="144">
        <f t="shared" si="9"/>
        <v>-1100</v>
      </c>
      <c r="E176" s="144">
        <f t="shared" si="10"/>
        <v>-4942.0000000000009</v>
      </c>
      <c r="F176" s="180">
        <f t="shared" si="11"/>
        <v>-14.325923999999997</v>
      </c>
      <c r="J176" s="19"/>
    </row>
    <row r="177" spans="2:14" ht="17.100000000000001" customHeight="1" x14ac:dyDescent="0.2">
      <c r="B177" s="187">
        <f t="shared" si="13"/>
        <v>82</v>
      </c>
      <c r="C177" s="185">
        <f t="shared" si="12"/>
        <v>9.84</v>
      </c>
      <c r="D177" s="144">
        <f t="shared" si="9"/>
        <v>-1100</v>
      </c>
      <c r="E177" s="144">
        <f t="shared" si="10"/>
        <v>-5074</v>
      </c>
      <c r="F177" s="180">
        <f t="shared" si="11"/>
        <v>-12.943152000000014</v>
      </c>
      <c r="J177" s="19"/>
    </row>
    <row r="178" spans="2:14" ht="17.100000000000001" customHeight="1" x14ac:dyDescent="0.2">
      <c r="B178" s="187">
        <f t="shared" si="13"/>
        <v>83</v>
      </c>
      <c r="C178" s="185">
        <f t="shared" si="12"/>
        <v>9.9600000000000009</v>
      </c>
      <c r="D178" s="144">
        <f t="shared" si="9"/>
        <v>-1100</v>
      </c>
      <c r="E178" s="144">
        <f t="shared" si="10"/>
        <v>-5206.0000000000009</v>
      </c>
      <c r="F178" s="180">
        <f t="shared" si="11"/>
        <v>-11.621267999999997</v>
      </c>
      <c r="J178" s="19"/>
    </row>
    <row r="179" spans="2:14" ht="17.100000000000001" customHeight="1" x14ac:dyDescent="0.2">
      <c r="B179" s="187">
        <f t="shared" si="13"/>
        <v>84</v>
      </c>
      <c r="C179" s="185">
        <f t="shared" si="12"/>
        <v>10.08</v>
      </c>
      <c r="D179" s="144">
        <f t="shared" si="9"/>
        <v>-1100</v>
      </c>
      <c r="E179" s="144">
        <f t="shared" si="10"/>
        <v>-5338</v>
      </c>
      <c r="F179" s="180">
        <f t="shared" si="11"/>
        <v>-10.36185600000001</v>
      </c>
      <c r="J179" s="19"/>
    </row>
    <row r="180" spans="2:14" ht="17.100000000000001" customHeight="1" x14ac:dyDescent="0.2">
      <c r="B180" s="187">
        <f t="shared" si="13"/>
        <v>85</v>
      </c>
      <c r="C180" s="185">
        <f t="shared" si="12"/>
        <v>10.199999999999999</v>
      </c>
      <c r="D180" s="144">
        <f t="shared" si="9"/>
        <v>-1100</v>
      </c>
      <c r="E180" s="144">
        <f t="shared" si="10"/>
        <v>-5469.9999999999991</v>
      </c>
      <c r="F180" s="180">
        <f t="shared" si="11"/>
        <v>-9.1665000000000276</v>
      </c>
    </row>
    <row r="181" spans="2:14" ht="17.100000000000001" customHeight="1" x14ac:dyDescent="0.2">
      <c r="B181" s="187">
        <f t="shared" si="13"/>
        <v>86</v>
      </c>
      <c r="C181" s="185">
        <f t="shared" si="12"/>
        <v>10.32</v>
      </c>
      <c r="D181" s="144">
        <f t="shared" si="9"/>
        <v>-1100</v>
      </c>
      <c r="E181" s="144">
        <f t="shared" si="10"/>
        <v>-5602</v>
      </c>
      <c r="F181" s="180">
        <f t="shared" si="11"/>
        <v>-8.0367840000000133</v>
      </c>
    </row>
    <row r="182" spans="2:14" ht="17.100000000000001" customHeight="1" x14ac:dyDescent="0.2">
      <c r="B182" s="187">
        <f t="shared" si="13"/>
        <v>87</v>
      </c>
      <c r="C182" s="185">
        <f t="shared" si="12"/>
        <v>10.44</v>
      </c>
      <c r="D182" s="144">
        <f t="shared" si="9"/>
        <v>-1100</v>
      </c>
      <c r="E182" s="144">
        <f t="shared" si="10"/>
        <v>-5734</v>
      </c>
      <c r="F182" s="180">
        <f t="shared" si="11"/>
        <v>-6.9742920000000241</v>
      </c>
    </row>
    <row r="183" spans="2:14" ht="17.100000000000001" customHeight="1" x14ac:dyDescent="0.2">
      <c r="B183" s="187">
        <f t="shared" si="13"/>
        <v>88</v>
      </c>
      <c r="C183" s="185">
        <f t="shared" si="12"/>
        <v>10.56</v>
      </c>
      <c r="D183" s="144">
        <f t="shared" si="9"/>
        <v>-1100</v>
      </c>
      <c r="E183" s="144">
        <f t="shared" si="10"/>
        <v>-5866</v>
      </c>
      <c r="F183" s="180">
        <f t="shared" si="11"/>
        <v>-5.9806080000000073</v>
      </c>
    </row>
    <row r="184" spans="2:14" ht="17.100000000000001" customHeight="1" x14ac:dyDescent="0.2">
      <c r="B184" s="187">
        <f t="shared" si="13"/>
        <v>89</v>
      </c>
      <c r="C184" s="185">
        <f t="shared" si="12"/>
        <v>10.68</v>
      </c>
      <c r="D184" s="144">
        <f t="shared" si="9"/>
        <v>-1100</v>
      </c>
      <c r="E184" s="144">
        <f t="shared" si="10"/>
        <v>-5998</v>
      </c>
      <c r="F184" s="180">
        <f t="shared" si="11"/>
        <v>-5.0573160000000295</v>
      </c>
    </row>
    <row r="185" spans="2:14" ht="17.100000000000001" customHeight="1" x14ac:dyDescent="0.2">
      <c r="B185" s="187">
        <f t="shared" si="13"/>
        <v>90</v>
      </c>
      <c r="C185" s="185">
        <f t="shared" si="12"/>
        <v>10.8</v>
      </c>
      <c r="D185" s="144">
        <f t="shared" si="9"/>
        <v>-1100</v>
      </c>
      <c r="E185" s="144">
        <f t="shared" si="10"/>
        <v>-6130.0000000000009</v>
      </c>
      <c r="F185" s="180">
        <f t="shared" si="11"/>
        <v>-4.2060000000000102</v>
      </c>
    </row>
    <row r="186" spans="2:14" ht="17.100000000000001" customHeight="1" x14ac:dyDescent="0.2">
      <c r="B186" s="187">
        <f t="shared" si="13"/>
        <v>91</v>
      </c>
      <c r="C186" s="185">
        <f t="shared" si="12"/>
        <v>10.92</v>
      </c>
      <c r="D186" s="144">
        <f t="shared" si="9"/>
        <v>-1100</v>
      </c>
      <c r="E186" s="144">
        <f t="shared" si="10"/>
        <v>-6262</v>
      </c>
      <c r="F186" s="180">
        <f t="shared" si="11"/>
        <v>-3.4282440000000234</v>
      </c>
    </row>
    <row r="187" spans="2:14" ht="17.100000000000001" customHeight="1" x14ac:dyDescent="0.2">
      <c r="B187" s="187">
        <f t="shared" si="13"/>
        <v>92</v>
      </c>
      <c r="C187" s="185">
        <f t="shared" si="12"/>
        <v>11.04</v>
      </c>
      <c r="D187" s="144">
        <f t="shared" si="9"/>
        <v>-1100</v>
      </c>
      <c r="E187" s="144">
        <f t="shared" si="10"/>
        <v>-6393.9999999999991</v>
      </c>
      <c r="F187" s="180">
        <f t="shared" si="11"/>
        <v>-2.7256320000000107</v>
      </c>
    </row>
    <row r="188" spans="2:14" ht="17.100000000000001" customHeight="1" x14ac:dyDescent="0.2">
      <c r="B188" s="187">
        <f t="shared" si="13"/>
        <v>93</v>
      </c>
      <c r="C188" s="185">
        <f t="shared" si="12"/>
        <v>11.16</v>
      </c>
      <c r="D188" s="144">
        <f t="shared" si="9"/>
        <v>-1100</v>
      </c>
      <c r="E188" s="144">
        <f t="shared" si="10"/>
        <v>-6526</v>
      </c>
      <c r="F188" s="180">
        <f t="shared" si="11"/>
        <v>-2.0997480000000168</v>
      </c>
      <c r="N188" s="4"/>
    </row>
    <row r="189" spans="2:14" ht="17.100000000000001" customHeight="1" x14ac:dyDescent="0.2">
      <c r="B189" s="187">
        <f t="shared" si="13"/>
        <v>94</v>
      </c>
      <c r="C189" s="185">
        <f t="shared" si="12"/>
        <v>11.28</v>
      </c>
      <c r="D189" s="144">
        <f t="shared" si="9"/>
        <v>-1100</v>
      </c>
      <c r="E189" s="144">
        <f t="shared" si="10"/>
        <v>-6657.9999999999991</v>
      </c>
      <c r="F189" s="180">
        <f t="shared" si="11"/>
        <v>-1.5521760000000013</v>
      </c>
      <c r="N189" s="4"/>
    </row>
    <row r="190" spans="2:14" ht="17.100000000000001" customHeight="1" x14ac:dyDescent="0.2">
      <c r="B190" s="187">
        <f t="shared" si="13"/>
        <v>95</v>
      </c>
      <c r="C190" s="185">
        <f t="shared" si="12"/>
        <v>11.4</v>
      </c>
      <c r="D190" s="144">
        <f t="shared" si="9"/>
        <v>-1100</v>
      </c>
      <c r="E190" s="144">
        <f t="shared" si="10"/>
        <v>-6790</v>
      </c>
      <c r="F190" s="180">
        <f t="shared" si="11"/>
        <v>-1.0845000000000149</v>
      </c>
      <c r="N190" s="4"/>
    </row>
    <row r="191" spans="2:14" ht="17.100000000000001" customHeight="1" x14ac:dyDescent="0.2">
      <c r="B191" s="187">
        <f t="shared" si="13"/>
        <v>96</v>
      </c>
      <c r="C191" s="185">
        <f t="shared" si="12"/>
        <v>11.52</v>
      </c>
      <c r="D191" s="144">
        <f t="shared" ref="D191:D195" si="14" xml:space="preserve"> AC312 + AC417</f>
        <v>-1100</v>
      </c>
      <c r="E191" s="144">
        <f t="shared" ref="E191:E195" si="15" xml:space="preserve"> AD312 + AD417</f>
        <v>-6922</v>
      </c>
      <c r="F191" s="180">
        <f t="shared" ref="F191:F195" si="16" xml:space="preserve"> AF312 + AF417</f>
        <v>-0.69830400000000559</v>
      </c>
      <c r="N191" s="4"/>
    </row>
    <row r="192" spans="2:14" ht="17.100000000000001" customHeight="1" x14ac:dyDescent="0.2">
      <c r="B192" s="187">
        <f t="shared" si="13"/>
        <v>97</v>
      </c>
      <c r="C192" s="185">
        <f>B192*L/100</f>
        <v>11.64</v>
      </c>
      <c r="D192" s="144">
        <f t="shared" si="14"/>
        <v>-1100</v>
      </c>
      <c r="E192" s="144">
        <f t="shared" si="15"/>
        <v>-7054</v>
      </c>
      <c r="F192" s="180">
        <f t="shared" si="16"/>
        <v>-0.39517200000002028</v>
      </c>
      <c r="N192" s="4"/>
    </row>
    <row r="193" spans="2:32" ht="17.100000000000001" customHeight="1" x14ac:dyDescent="0.2">
      <c r="B193" s="187">
        <f t="shared" si="13"/>
        <v>98</v>
      </c>
      <c r="C193" s="185">
        <f>B193*L/100</f>
        <v>11.76</v>
      </c>
      <c r="D193" s="144">
        <f t="shared" si="14"/>
        <v>-1100</v>
      </c>
      <c r="E193" s="144">
        <f t="shared" si="15"/>
        <v>-7186</v>
      </c>
      <c r="F193" s="180">
        <f t="shared" si="16"/>
        <v>-0.17668800000001061</v>
      </c>
      <c r="N193" s="4"/>
    </row>
    <row r="194" spans="2:32" ht="17.100000000000001" customHeight="1" x14ac:dyDescent="0.2">
      <c r="B194" s="187">
        <f t="shared" si="13"/>
        <v>99</v>
      </c>
      <c r="C194" s="185">
        <f>B194*L/100</f>
        <v>11.88</v>
      </c>
      <c r="D194" s="144">
        <f t="shared" si="14"/>
        <v>-1100</v>
      </c>
      <c r="E194" s="144">
        <f t="shared" si="15"/>
        <v>-7318.0000000000009</v>
      </c>
      <c r="F194" s="180">
        <f t="shared" si="16"/>
        <v>-4.443600000002812E-2</v>
      </c>
      <c r="N194" s="4"/>
    </row>
    <row r="195" spans="2:32" ht="17.100000000000001" customHeight="1" x14ac:dyDescent="0.2">
      <c r="B195" s="152">
        <f t="shared" si="13"/>
        <v>100</v>
      </c>
      <c r="C195" s="181">
        <f>B195*L/100</f>
        <v>12</v>
      </c>
      <c r="D195" s="145">
        <f t="shared" si="14"/>
        <v>-1100</v>
      </c>
      <c r="E195" s="145">
        <f t="shared" si="15"/>
        <v>-7450</v>
      </c>
      <c r="F195" s="146">
        <f t="shared" si="16"/>
        <v>-1.1102230246251565E-15</v>
      </c>
      <c r="N195" s="4"/>
    </row>
    <row r="196" spans="2:32" ht="17.100000000000001" customHeight="1" x14ac:dyDescent="0.2">
      <c r="F196" s="45"/>
      <c r="N196" s="4"/>
    </row>
    <row r="197" spans="2:32" ht="17.100000000000001" customHeight="1" x14ac:dyDescent="0.2">
      <c r="F197" s="45"/>
      <c r="N197" s="4"/>
    </row>
    <row r="198" spans="2:32" ht="17.100000000000001" customHeight="1" x14ac:dyDescent="0.2">
      <c r="B198" s="179" t="s">
        <v>100</v>
      </c>
      <c r="F198" s="45"/>
      <c r="N198" s="4"/>
    </row>
    <row r="199" spans="2:32" ht="17.100000000000001" customHeight="1" x14ac:dyDescent="0.2">
      <c r="F199" s="45"/>
      <c r="N199" s="4"/>
    </row>
    <row r="200" spans="2:32" ht="17.100000000000001" customHeight="1" x14ac:dyDescent="0.2">
      <c r="F200" s="45"/>
      <c r="N200" s="4"/>
    </row>
    <row r="201" spans="2:32" ht="17.100000000000001" customHeight="1" x14ac:dyDescent="0.2">
      <c r="F201" s="45"/>
      <c r="N201" s="4"/>
    </row>
    <row r="202" spans="2:32" ht="17.100000000000001" customHeight="1" x14ac:dyDescent="0.2">
      <c r="F202" s="45"/>
      <c r="N202" s="4"/>
    </row>
    <row r="203" spans="2:32" ht="17.100000000000001" customHeight="1" x14ac:dyDescent="0.2">
      <c r="F203" s="45"/>
      <c r="N203" s="4"/>
    </row>
    <row r="204" spans="2:32" ht="17.100000000000001" customHeight="1" x14ac:dyDescent="0.2">
      <c r="F204" s="45"/>
      <c r="N204" s="4"/>
    </row>
    <row r="205" spans="2:32" ht="17.100000000000001" customHeight="1" x14ac:dyDescent="0.2">
      <c r="F205" s="45"/>
      <c r="N205" s="4"/>
    </row>
    <row r="206" spans="2:32" ht="17.100000000000001" customHeight="1" x14ac:dyDescent="0.2">
      <c r="E206" s="137"/>
      <c r="F206" s="137"/>
      <c r="G206" s="137"/>
      <c r="H206" s="137"/>
      <c r="N206" s="4"/>
    </row>
    <row r="207" spans="2:32" ht="17.100000000000001" customHeight="1" x14ac:dyDescent="0.2">
      <c r="D207" s="47"/>
      <c r="F207" s="20"/>
      <c r="N207" s="4"/>
    </row>
    <row r="208" spans="2:32" ht="17.100000000000001" customHeight="1" x14ac:dyDescent="0.2">
      <c r="N208" s="4"/>
      <c r="AB208" s="49"/>
      <c r="AC208" s="49"/>
      <c r="AD208" s="51"/>
      <c r="AE208" s="49"/>
      <c r="AF208" s="50"/>
    </row>
    <row r="209" spans="27:39" ht="17.100000000000001" customHeight="1" x14ac:dyDescent="0.25">
      <c r="AC209" s="25" t="s">
        <v>9</v>
      </c>
    </row>
    <row r="210" spans="27:39" ht="17.100000000000001" customHeight="1" x14ac:dyDescent="0.2">
      <c r="AD210" s="15"/>
    </row>
    <row r="211" spans="27:39" ht="17.100000000000001" customHeight="1" x14ac:dyDescent="0.2">
      <c r="AA211" t="s">
        <v>12</v>
      </c>
      <c r="AD211" s="24"/>
      <c r="AE211" s="24"/>
    </row>
    <row r="212" spans="27:39" ht="17.100000000000001" customHeight="1" x14ac:dyDescent="0.2">
      <c r="AD212" s="24"/>
      <c r="AE212" s="24"/>
    </row>
    <row r="213" spans="27:39" ht="17.100000000000001" customHeight="1" x14ac:dyDescent="0.3">
      <c r="AB213" t="s">
        <v>45</v>
      </c>
      <c r="AD213" s="24"/>
      <c r="AE213" s="24"/>
    </row>
    <row r="214" spans="27:39" ht="17.100000000000001" customHeight="1" x14ac:dyDescent="0.2">
      <c r="AD214" s="24"/>
      <c r="AE214" s="24"/>
    </row>
    <row r="215" spans="27:39" ht="17.100000000000001" customHeight="1" x14ac:dyDescent="0.2">
      <c r="AA215" s="38" t="s">
        <v>4</v>
      </c>
      <c r="AB215" s="39" t="s">
        <v>5</v>
      </c>
      <c r="AC215" s="38" t="s">
        <v>27</v>
      </c>
      <c r="AD215" s="31" t="s">
        <v>29</v>
      </c>
      <c r="AE215" s="31" t="s">
        <v>30</v>
      </c>
      <c r="AF215" s="31" t="s">
        <v>28</v>
      </c>
      <c r="AG215" s="38" t="s">
        <v>24</v>
      </c>
      <c r="AH215" s="38" t="s">
        <v>25</v>
      </c>
      <c r="AI215" s="38" t="s">
        <v>99</v>
      </c>
      <c r="AJ215" s="37" t="s">
        <v>26</v>
      </c>
      <c r="AK215" s="31" t="s">
        <v>23</v>
      </c>
      <c r="AL215" s="31" t="s">
        <v>31</v>
      </c>
      <c r="AM215" s="31" t="s">
        <v>32</v>
      </c>
    </row>
    <row r="216" spans="27:39" ht="17.100000000000001" customHeight="1" x14ac:dyDescent="0.2">
      <c r="AA216">
        <v>0</v>
      </c>
      <c r="AB216" s="24">
        <v>0</v>
      </c>
      <c r="AC216" s="24">
        <f xml:space="preserve"> IF( AB216 &lt; AK216,   AG216,   AG216 - AL216)</f>
        <v>0</v>
      </c>
      <c r="AD216" s="57">
        <f xml:space="preserve"> IF( AB216 &lt;= AK216,  AH216 + AG216*AB216,     AH216 + AG216*AB216  - AL216*(AB216 - AK216)         )</f>
        <v>0</v>
      </c>
      <c r="AE216" s="56">
        <f t="shared" ref="AE216:AE247" si="17" xml:space="preserve"> AJ216 +  AI216*AB216 + AH216*AB216^2*100000/(2*E*I) + AG216*AB216^3*100000/(6*E*I)</f>
        <v>-199.11111111111111</v>
      </c>
      <c r="AF216" s="57">
        <f t="shared" ref="AF216:AF247" si="18" xml:space="preserve"> IF( AB216 &lt;= AK216,  AE216,        AE216  - AL216*(AB216 - AK216)^3*100000/(6*E*I)                )</f>
        <v>-199.11111111111111</v>
      </c>
      <c r="AG216" s="39">
        <v>0</v>
      </c>
      <c r="AH216" s="39">
        <f xml:space="preserve"> 0</f>
        <v>0</v>
      </c>
      <c r="AI216" s="57">
        <f xml:space="preserve"> AL216*(L - AK216)^2*100000/(2*E*I)</f>
        <v>21.333333333333332</v>
      </c>
      <c r="AJ216" s="57">
        <f xml:space="preserve"> -AL216*(2*L^3 - 3*L^2*AK216 + AK216^3)*100000/(6*E*I)</f>
        <v>-199.11111111111111</v>
      </c>
      <c r="AK216" s="58">
        <f xml:space="preserve"> _a1</f>
        <v>4</v>
      </c>
      <c r="AL216" s="58">
        <f xml:space="preserve"> _P1</f>
        <v>800</v>
      </c>
      <c r="AM216" s="58">
        <f xml:space="preserve"> 0</f>
        <v>0</v>
      </c>
    </row>
    <row r="217" spans="27:39" ht="17.100000000000001" customHeight="1" x14ac:dyDescent="0.2">
      <c r="AA217">
        <f>AA216+1</f>
        <v>1</v>
      </c>
      <c r="AB217" s="24">
        <f t="shared" ref="AB217:AB248" si="19" xml:space="preserve"> L*AA217/100</f>
        <v>0.12</v>
      </c>
      <c r="AC217" s="24">
        <f xml:space="preserve"> IF( AB217 &lt;= AK217,   AG217,   AG217 - AL217)</f>
        <v>0</v>
      </c>
      <c r="AD217" s="57">
        <f xml:space="preserve"> IF( AB217 &lt;= AK217,  AH217 + AG217*AB217,     AH217 + AG217*AB217  - AL217*(AB217 - AK217)         )</f>
        <v>0</v>
      </c>
      <c r="AE217" s="56">
        <f t="shared" si="17"/>
        <v>-196.55111111111111</v>
      </c>
      <c r="AF217" s="57">
        <f t="shared" si="18"/>
        <v>-196.55111111111111</v>
      </c>
      <c r="AG217" s="39">
        <f t="shared" ref="AG217:AM217" si="20">AG216</f>
        <v>0</v>
      </c>
      <c r="AH217" s="39">
        <f t="shared" si="20"/>
        <v>0</v>
      </c>
      <c r="AI217" s="57">
        <f t="shared" si="20"/>
        <v>21.333333333333332</v>
      </c>
      <c r="AJ217" s="57">
        <f t="shared" si="20"/>
        <v>-199.11111111111111</v>
      </c>
      <c r="AK217" s="39">
        <f t="shared" si="20"/>
        <v>4</v>
      </c>
      <c r="AL217" s="39">
        <f t="shared" si="20"/>
        <v>800</v>
      </c>
      <c r="AM217" s="39">
        <f t="shared" si="20"/>
        <v>0</v>
      </c>
    </row>
    <row r="218" spans="27:39" ht="17.100000000000001" customHeight="1" x14ac:dyDescent="0.2">
      <c r="AA218">
        <f t="shared" ref="AA218:AA281" si="21">AA217+1</f>
        <v>2</v>
      </c>
      <c r="AB218" s="24">
        <f t="shared" si="19"/>
        <v>0.24</v>
      </c>
      <c r="AC218" s="24">
        <f t="shared" ref="AC218:AC281" si="22" xml:space="preserve"> IF( AB218 &lt;= AK218,   AG218,   AG218 - AL218)</f>
        <v>0</v>
      </c>
      <c r="AD218" s="57">
        <f t="shared" ref="AD218:AD281" si="23" xml:space="preserve"> IF( AB218 &lt;= AK218,  AH218 + AG218*AB218,     AH218 + AG218*AB218  - AL218*(AB218 - AK218)         )</f>
        <v>0</v>
      </c>
      <c r="AE218" s="56">
        <f t="shared" si="17"/>
        <v>-193.99111111111111</v>
      </c>
      <c r="AF218" s="57">
        <f t="shared" si="18"/>
        <v>-193.99111111111111</v>
      </c>
      <c r="AG218" s="39">
        <f t="shared" ref="AG218:AG281" si="24">AG217</f>
        <v>0</v>
      </c>
      <c r="AH218" s="39">
        <f t="shared" ref="AH218:AH281" si="25">AH217</f>
        <v>0</v>
      </c>
      <c r="AI218" s="57">
        <f t="shared" ref="AI218:AI281" si="26">AI217</f>
        <v>21.333333333333332</v>
      </c>
      <c r="AJ218" s="57">
        <f t="shared" ref="AJ218:AJ281" si="27">AJ217</f>
        <v>-199.11111111111111</v>
      </c>
      <c r="AK218" s="39">
        <f t="shared" ref="AK218:AK281" si="28">AK217</f>
        <v>4</v>
      </c>
      <c r="AL218" s="39">
        <f t="shared" ref="AL218:AL281" si="29">AL217</f>
        <v>800</v>
      </c>
      <c r="AM218" s="39">
        <f t="shared" ref="AM218:AM281" si="30">AM217</f>
        <v>0</v>
      </c>
    </row>
    <row r="219" spans="27:39" ht="17.100000000000001" customHeight="1" x14ac:dyDescent="0.2">
      <c r="AA219">
        <f t="shared" si="21"/>
        <v>3</v>
      </c>
      <c r="AB219" s="24">
        <f t="shared" si="19"/>
        <v>0.36</v>
      </c>
      <c r="AC219" s="24">
        <f t="shared" si="22"/>
        <v>0</v>
      </c>
      <c r="AD219" s="57">
        <f t="shared" si="23"/>
        <v>0</v>
      </c>
      <c r="AE219" s="56">
        <f t="shared" si="17"/>
        <v>-191.43111111111111</v>
      </c>
      <c r="AF219" s="57">
        <f t="shared" si="18"/>
        <v>-191.43111111111111</v>
      </c>
      <c r="AG219" s="39">
        <f t="shared" si="24"/>
        <v>0</v>
      </c>
      <c r="AH219" s="39">
        <f t="shared" si="25"/>
        <v>0</v>
      </c>
      <c r="AI219" s="57">
        <f t="shared" si="26"/>
        <v>21.333333333333332</v>
      </c>
      <c r="AJ219" s="57">
        <f t="shared" si="27"/>
        <v>-199.11111111111111</v>
      </c>
      <c r="AK219" s="39">
        <f t="shared" si="28"/>
        <v>4</v>
      </c>
      <c r="AL219" s="39">
        <f t="shared" si="29"/>
        <v>800</v>
      </c>
      <c r="AM219" s="39">
        <f t="shared" si="30"/>
        <v>0</v>
      </c>
    </row>
    <row r="220" spans="27:39" ht="17.100000000000001" customHeight="1" x14ac:dyDescent="0.2">
      <c r="AA220">
        <f t="shared" si="21"/>
        <v>4</v>
      </c>
      <c r="AB220" s="24">
        <f t="shared" si="19"/>
        <v>0.48</v>
      </c>
      <c r="AC220" s="24">
        <f t="shared" si="22"/>
        <v>0</v>
      </c>
      <c r="AD220" s="57">
        <f t="shared" si="23"/>
        <v>0</v>
      </c>
      <c r="AE220" s="56">
        <f t="shared" si="17"/>
        <v>-188.87111111111111</v>
      </c>
      <c r="AF220" s="57">
        <f t="shared" si="18"/>
        <v>-188.87111111111111</v>
      </c>
      <c r="AG220" s="39">
        <f t="shared" si="24"/>
        <v>0</v>
      </c>
      <c r="AH220" s="39">
        <f t="shared" si="25"/>
        <v>0</v>
      </c>
      <c r="AI220" s="57">
        <f t="shared" si="26"/>
        <v>21.333333333333332</v>
      </c>
      <c r="AJ220" s="57">
        <f t="shared" si="27"/>
        <v>-199.11111111111111</v>
      </c>
      <c r="AK220" s="39">
        <f t="shared" si="28"/>
        <v>4</v>
      </c>
      <c r="AL220" s="39">
        <f t="shared" si="29"/>
        <v>800</v>
      </c>
      <c r="AM220" s="39">
        <f t="shared" si="30"/>
        <v>0</v>
      </c>
    </row>
    <row r="221" spans="27:39" ht="17.100000000000001" customHeight="1" x14ac:dyDescent="0.2">
      <c r="AA221">
        <f t="shared" si="21"/>
        <v>5</v>
      </c>
      <c r="AB221" s="24">
        <f t="shared" si="19"/>
        <v>0.6</v>
      </c>
      <c r="AC221" s="24">
        <f t="shared" si="22"/>
        <v>0</v>
      </c>
      <c r="AD221" s="57">
        <f t="shared" si="23"/>
        <v>0</v>
      </c>
      <c r="AE221" s="56">
        <f t="shared" si="17"/>
        <v>-186.3111111111111</v>
      </c>
      <c r="AF221" s="57">
        <f t="shared" si="18"/>
        <v>-186.3111111111111</v>
      </c>
      <c r="AG221" s="39">
        <f t="shared" si="24"/>
        <v>0</v>
      </c>
      <c r="AH221" s="39">
        <f t="shared" si="25"/>
        <v>0</v>
      </c>
      <c r="AI221" s="57">
        <f t="shared" si="26"/>
        <v>21.333333333333332</v>
      </c>
      <c r="AJ221" s="57">
        <f t="shared" si="27"/>
        <v>-199.11111111111111</v>
      </c>
      <c r="AK221" s="39">
        <f t="shared" si="28"/>
        <v>4</v>
      </c>
      <c r="AL221" s="39">
        <f t="shared" si="29"/>
        <v>800</v>
      </c>
      <c r="AM221" s="39">
        <f t="shared" si="30"/>
        <v>0</v>
      </c>
    </row>
    <row r="222" spans="27:39" ht="17.100000000000001" customHeight="1" x14ac:dyDescent="0.2">
      <c r="AA222">
        <f t="shared" si="21"/>
        <v>6</v>
      </c>
      <c r="AB222" s="24">
        <f t="shared" si="19"/>
        <v>0.72</v>
      </c>
      <c r="AC222" s="24">
        <f t="shared" si="22"/>
        <v>0</v>
      </c>
      <c r="AD222" s="57">
        <f t="shared" si="23"/>
        <v>0</v>
      </c>
      <c r="AE222" s="56">
        <f t="shared" si="17"/>
        <v>-183.75111111111113</v>
      </c>
      <c r="AF222" s="57">
        <f t="shared" si="18"/>
        <v>-183.75111111111113</v>
      </c>
      <c r="AG222" s="39">
        <f t="shared" si="24"/>
        <v>0</v>
      </c>
      <c r="AH222" s="39">
        <f t="shared" si="25"/>
        <v>0</v>
      </c>
      <c r="AI222" s="57">
        <f t="shared" si="26"/>
        <v>21.333333333333332</v>
      </c>
      <c r="AJ222" s="57">
        <f t="shared" si="27"/>
        <v>-199.11111111111111</v>
      </c>
      <c r="AK222" s="39">
        <f t="shared" si="28"/>
        <v>4</v>
      </c>
      <c r="AL222" s="39">
        <f t="shared" si="29"/>
        <v>800</v>
      </c>
      <c r="AM222" s="39">
        <f t="shared" si="30"/>
        <v>0</v>
      </c>
    </row>
    <row r="223" spans="27:39" ht="17.100000000000001" customHeight="1" x14ac:dyDescent="0.2">
      <c r="AA223">
        <f t="shared" si="21"/>
        <v>7</v>
      </c>
      <c r="AB223" s="24">
        <f t="shared" si="19"/>
        <v>0.84</v>
      </c>
      <c r="AC223" s="24">
        <f t="shared" si="22"/>
        <v>0</v>
      </c>
      <c r="AD223" s="57">
        <f t="shared" si="23"/>
        <v>0</v>
      </c>
      <c r="AE223" s="56">
        <f t="shared" si="17"/>
        <v>-181.19111111111113</v>
      </c>
      <c r="AF223" s="57">
        <f t="shared" si="18"/>
        <v>-181.19111111111113</v>
      </c>
      <c r="AG223" s="39">
        <f t="shared" si="24"/>
        <v>0</v>
      </c>
      <c r="AH223" s="39">
        <f t="shared" si="25"/>
        <v>0</v>
      </c>
      <c r="AI223" s="57">
        <f t="shared" si="26"/>
        <v>21.333333333333332</v>
      </c>
      <c r="AJ223" s="57">
        <f t="shared" si="27"/>
        <v>-199.11111111111111</v>
      </c>
      <c r="AK223" s="39">
        <f t="shared" si="28"/>
        <v>4</v>
      </c>
      <c r="AL223" s="39">
        <f t="shared" si="29"/>
        <v>800</v>
      </c>
      <c r="AM223" s="39">
        <f t="shared" si="30"/>
        <v>0</v>
      </c>
    </row>
    <row r="224" spans="27:39" ht="17.100000000000001" customHeight="1" x14ac:dyDescent="0.2">
      <c r="AA224">
        <f t="shared" si="21"/>
        <v>8</v>
      </c>
      <c r="AB224" s="24">
        <f t="shared" si="19"/>
        <v>0.96</v>
      </c>
      <c r="AC224" s="24">
        <f t="shared" si="22"/>
        <v>0</v>
      </c>
      <c r="AD224" s="57">
        <f t="shared" si="23"/>
        <v>0</v>
      </c>
      <c r="AE224" s="56">
        <f t="shared" si="17"/>
        <v>-178.63111111111112</v>
      </c>
      <c r="AF224" s="57">
        <f t="shared" si="18"/>
        <v>-178.63111111111112</v>
      </c>
      <c r="AG224" s="39">
        <f t="shared" si="24"/>
        <v>0</v>
      </c>
      <c r="AH224" s="39">
        <f t="shared" si="25"/>
        <v>0</v>
      </c>
      <c r="AI224" s="57">
        <f t="shared" si="26"/>
        <v>21.333333333333332</v>
      </c>
      <c r="AJ224" s="57">
        <f t="shared" si="27"/>
        <v>-199.11111111111111</v>
      </c>
      <c r="AK224" s="39">
        <f t="shared" si="28"/>
        <v>4</v>
      </c>
      <c r="AL224" s="39">
        <f t="shared" si="29"/>
        <v>800</v>
      </c>
      <c r="AM224" s="39">
        <f t="shared" si="30"/>
        <v>0</v>
      </c>
    </row>
    <row r="225" spans="27:39" ht="17.100000000000001" customHeight="1" x14ac:dyDescent="0.2">
      <c r="AA225">
        <f t="shared" si="21"/>
        <v>9</v>
      </c>
      <c r="AB225" s="24">
        <f t="shared" si="19"/>
        <v>1.08</v>
      </c>
      <c r="AC225" s="24">
        <f t="shared" si="22"/>
        <v>0</v>
      </c>
      <c r="AD225" s="57">
        <f t="shared" si="23"/>
        <v>0</v>
      </c>
      <c r="AE225" s="56">
        <f t="shared" si="17"/>
        <v>-176.07111111111112</v>
      </c>
      <c r="AF225" s="57">
        <f t="shared" si="18"/>
        <v>-176.07111111111112</v>
      </c>
      <c r="AG225" s="39">
        <f t="shared" si="24"/>
        <v>0</v>
      </c>
      <c r="AH225" s="39">
        <f t="shared" si="25"/>
        <v>0</v>
      </c>
      <c r="AI225" s="57">
        <f t="shared" si="26"/>
        <v>21.333333333333332</v>
      </c>
      <c r="AJ225" s="57">
        <f t="shared" si="27"/>
        <v>-199.11111111111111</v>
      </c>
      <c r="AK225" s="39">
        <f t="shared" si="28"/>
        <v>4</v>
      </c>
      <c r="AL225" s="39">
        <f t="shared" si="29"/>
        <v>800</v>
      </c>
      <c r="AM225" s="39">
        <f t="shared" si="30"/>
        <v>0</v>
      </c>
    </row>
    <row r="226" spans="27:39" ht="17.100000000000001" customHeight="1" x14ac:dyDescent="0.2">
      <c r="AA226">
        <f t="shared" si="21"/>
        <v>10</v>
      </c>
      <c r="AB226" s="24">
        <f t="shared" si="19"/>
        <v>1.2</v>
      </c>
      <c r="AC226" s="24">
        <f t="shared" si="22"/>
        <v>0</v>
      </c>
      <c r="AD226" s="57">
        <f t="shared" si="23"/>
        <v>0</v>
      </c>
      <c r="AE226" s="56">
        <f t="shared" si="17"/>
        <v>-173.51111111111112</v>
      </c>
      <c r="AF226" s="57">
        <f t="shared" si="18"/>
        <v>-173.51111111111112</v>
      </c>
      <c r="AG226" s="39">
        <f t="shared" si="24"/>
        <v>0</v>
      </c>
      <c r="AH226" s="39">
        <f t="shared" si="25"/>
        <v>0</v>
      </c>
      <c r="AI226" s="57">
        <f t="shared" si="26"/>
        <v>21.333333333333332</v>
      </c>
      <c r="AJ226" s="57">
        <f t="shared" si="27"/>
        <v>-199.11111111111111</v>
      </c>
      <c r="AK226" s="39">
        <f t="shared" si="28"/>
        <v>4</v>
      </c>
      <c r="AL226" s="39">
        <f t="shared" si="29"/>
        <v>800</v>
      </c>
      <c r="AM226" s="39">
        <f t="shared" si="30"/>
        <v>0</v>
      </c>
    </row>
    <row r="227" spans="27:39" ht="17.100000000000001" customHeight="1" x14ac:dyDescent="0.2">
      <c r="AA227">
        <f t="shared" si="21"/>
        <v>11</v>
      </c>
      <c r="AB227" s="24">
        <f t="shared" si="19"/>
        <v>1.32</v>
      </c>
      <c r="AC227" s="24">
        <f t="shared" si="22"/>
        <v>0</v>
      </c>
      <c r="AD227" s="57">
        <f t="shared" si="23"/>
        <v>0</v>
      </c>
      <c r="AE227" s="56">
        <f t="shared" si="17"/>
        <v>-170.95111111111112</v>
      </c>
      <c r="AF227" s="57">
        <f t="shared" si="18"/>
        <v>-170.95111111111112</v>
      </c>
      <c r="AG227" s="39">
        <f t="shared" si="24"/>
        <v>0</v>
      </c>
      <c r="AH227" s="39">
        <f t="shared" si="25"/>
        <v>0</v>
      </c>
      <c r="AI227" s="57">
        <f t="shared" si="26"/>
        <v>21.333333333333332</v>
      </c>
      <c r="AJ227" s="57">
        <f t="shared" si="27"/>
        <v>-199.11111111111111</v>
      </c>
      <c r="AK227" s="39">
        <f t="shared" si="28"/>
        <v>4</v>
      </c>
      <c r="AL227" s="39">
        <f t="shared" si="29"/>
        <v>800</v>
      </c>
      <c r="AM227" s="39">
        <f t="shared" si="30"/>
        <v>0</v>
      </c>
    </row>
    <row r="228" spans="27:39" ht="17.100000000000001" customHeight="1" x14ac:dyDescent="0.2">
      <c r="AA228">
        <f t="shared" si="21"/>
        <v>12</v>
      </c>
      <c r="AB228" s="24">
        <f t="shared" si="19"/>
        <v>1.44</v>
      </c>
      <c r="AC228" s="24">
        <f t="shared" si="22"/>
        <v>0</v>
      </c>
      <c r="AD228" s="57">
        <f t="shared" si="23"/>
        <v>0</v>
      </c>
      <c r="AE228" s="56">
        <f t="shared" si="17"/>
        <v>-168.39111111111112</v>
      </c>
      <c r="AF228" s="57">
        <f t="shared" si="18"/>
        <v>-168.39111111111112</v>
      </c>
      <c r="AG228" s="39">
        <f t="shared" si="24"/>
        <v>0</v>
      </c>
      <c r="AH228" s="39">
        <f t="shared" si="25"/>
        <v>0</v>
      </c>
      <c r="AI228" s="57">
        <f t="shared" si="26"/>
        <v>21.333333333333332</v>
      </c>
      <c r="AJ228" s="57">
        <f t="shared" si="27"/>
        <v>-199.11111111111111</v>
      </c>
      <c r="AK228" s="39">
        <f t="shared" si="28"/>
        <v>4</v>
      </c>
      <c r="AL228" s="39">
        <f t="shared" si="29"/>
        <v>800</v>
      </c>
      <c r="AM228" s="39">
        <f t="shared" si="30"/>
        <v>0</v>
      </c>
    </row>
    <row r="229" spans="27:39" ht="17.100000000000001" customHeight="1" x14ac:dyDescent="0.2">
      <c r="AA229">
        <f t="shared" si="21"/>
        <v>13</v>
      </c>
      <c r="AB229" s="24">
        <f t="shared" si="19"/>
        <v>1.56</v>
      </c>
      <c r="AC229" s="24">
        <f t="shared" si="22"/>
        <v>0</v>
      </c>
      <c r="AD229" s="57">
        <f t="shared" si="23"/>
        <v>0</v>
      </c>
      <c r="AE229" s="56">
        <f t="shared" si="17"/>
        <v>-165.83111111111111</v>
      </c>
      <c r="AF229" s="57">
        <f t="shared" si="18"/>
        <v>-165.83111111111111</v>
      </c>
      <c r="AG229" s="39">
        <f t="shared" si="24"/>
        <v>0</v>
      </c>
      <c r="AH229" s="39">
        <f t="shared" si="25"/>
        <v>0</v>
      </c>
      <c r="AI229" s="57">
        <f t="shared" si="26"/>
        <v>21.333333333333332</v>
      </c>
      <c r="AJ229" s="57">
        <f t="shared" si="27"/>
        <v>-199.11111111111111</v>
      </c>
      <c r="AK229" s="39">
        <f t="shared" si="28"/>
        <v>4</v>
      </c>
      <c r="AL229" s="39">
        <f t="shared" si="29"/>
        <v>800</v>
      </c>
      <c r="AM229" s="39">
        <f t="shared" si="30"/>
        <v>0</v>
      </c>
    </row>
    <row r="230" spans="27:39" ht="17.100000000000001" customHeight="1" x14ac:dyDescent="0.2">
      <c r="AA230">
        <f t="shared" si="21"/>
        <v>14</v>
      </c>
      <c r="AB230" s="24">
        <f t="shared" si="19"/>
        <v>1.68</v>
      </c>
      <c r="AC230" s="24">
        <f t="shared" si="22"/>
        <v>0</v>
      </c>
      <c r="AD230" s="57">
        <f t="shared" si="23"/>
        <v>0</v>
      </c>
      <c r="AE230" s="56">
        <f t="shared" si="17"/>
        <v>-163.27111111111111</v>
      </c>
      <c r="AF230" s="57">
        <f t="shared" si="18"/>
        <v>-163.27111111111111</v>
      </c>
      <c r="AG230" s="39">
        <f t="shared" si="24"/>
        <v>0</v>
      </c>
      <c r="AH230" s="39">
        <f t="shared" si="25"/>
        <v>0</v>
      </c>
      <c r="AI230" s="57">
        <f t="shared" si="26"/>
        <v>21.333333333333332</v>
      </c>
      <c r="AJ230" s="57">
        <f t="shared" si="27"/>
        <v>-199.11111111111111</v>
      </c>
      <c r="AK230" s="39">
        <f t="shared" si="28"/>
        <v>4</v>
      </c>
      <c r="AL230" s="39">
        <f t="shared" si="29"/>
        <v>800</v>
      </c>
      <c r="AM230" s="39">
        <f t="shared" si="30"/>
        <v>0</v>
      </c>
    </row>
    <row r="231" spans="27:39" ht="17.100000000000001" customHeight="1" x14ac:dyDescent="0.2">
      <c r="AA231">
        <f t="shared" si="21"/>
        <v>15</v>
      </c>
      <c r="AB231" s="24">
        <f t="shared" si="19"/>
        <v>1.8</v>
      </c>
      <c r="AC231" s="24">
        <f t="shared" si="22"/>
        <v>0</v>
      </c>
      <c r="AD231" s="57">
        <f t="shared" si="23"/>
        <v>0</v>
      </c>
      <c r="AE231" s="56">
        <f t="shared" si="17"/>
        <v>-160.71111111111111</v>
      </c>
      <c r="AF231" s="57">
        <f t="shared" si="18"/>
        <v>-160.71111111111111</v>
      </c>
      <c r="AG231" s="39">
        <f t="shared" si="24"/>
        <v>0</v>
      </c>
      <c r="AH231" s="39">
        <f t="shared" si="25"/>
        <v>0</v>
      </c>
      <c r="AI231" s="57">
        <f t="shared" si="26"/>
        <v>21.333333333333332</v>
      </c>
      <c r="AJ231" s="57">
        <f t="shared" si="27"/>
        <v>-199.11111111111111</v>
      </c>
      <c r="AK231" s="39">
        <f t="shared" si="28"/>
        <v>4</v>
      </c>
      <c r="AL231" s="39">
        <f t="shared" si="29"/>
        <v>800</v>
      </c>
      <c r="AM231" s="39">
        <f t="shared" si="30"/>
        <v>0</v>
      </c>
    </row>
    <row r="232" spans="27:39" ht="17.100000000000001" customHeight="1" x14ac:dyDescent="0.2">
      <c r="AA232">
        <f t="shared" si="21"/>
        <v>16</v>
      </c>
      <c r="AB232" s="24">
        <f t="shared" si="19"/>
        <v>1.92</v>
      </c>
      <c r="AC232" s="24">
        <f t="shared" si="22"/>
        <v>0</v>
      </c>
      <c r="AD232" s="57">
        <f t="shared" si="23"/>
        <v>0</v>
      </c>
      <c r="AE232" s="56">
        <f t="shared" si="17"/>
        <v>-158.15111111111111</v>
      </c>
      <c r="AF232" s="57">
        <f t="shared" si="18"/>
        <v>-158.15111111111111</v>
      </c>
      <c r="AG232" s="39">
        <f t="shared" si="24"/>
        <v>0</v>
      </c>
      <c r="AH232" s="39">
        <f t="shared" si="25"/>
        <v>0</v>
      </c>
      <c r="AI232" s="57">
        <f t="shared" si="26"/>
        <v>21.333333333333332</v>
      </c>
      <c r="AJ232" s="57">
        <f t="shared" si="27"/>
        <v>-199.11111111111111</v>
      </c>
      <c r="AK232" s="39">
        <f t="shared" si="28"/>
        <v>4</v>
      </c>
      <c r="AL232" s="39">
        <f t="shared" si="29"/>
        <v>800</v>
      </c>
      <c r="AM232" s="39">
        <f t="shared" si="30"/>
        <v>0</v>
      </c>
    </row>
    <row r="233" spans="27:39" ht="17.100000000000001" customHeight="1" x14ac:dyDescent="0.2">
      <c r="AA233">
        <f t="shared" si="21"/>
        <v>17</v>
      </c>
      <c r="AB233" s="24">
        <f t="shared" si="19"/>
        <v>2.04</v>
      </c>
      <c r="AC233" s="24">
        <f t="shared" si="22"/>
        <v>0</v>
      </c>
      <c r="AD233" s="57">
        <f t="shared" si="23"/>
        <v>0</v>
      </c>
      <c r="AE233" s="56">
        <f t="shared" si="17"/>
        <v>-155.5911111111111</v>
      </c>
      <c r="AF233" s="57">
        <f t="shared" si="18"/>
        <v>-155.5911111111111</v>
      </c>
      <c r="AG233" s="39">
        <f t="shared" si="24"/>
        <v>0</v>
      </c>
      <c r="AH233" s="39">
        <f t="shared" si="25"/>
        <v>0</v>
      </c>
      <c r="AI233" s="57">
        <f t="shared" si="26"/>
        <v>21.333333333333332</v>
      </c>
      <c r="AJ233" s="57">
        <f t="shared" si="27"/>
        <v>-199.11111111111111</v>
      </c>
      <c r="AK233" s="39">
        <f t="shared" si="28"/>
        <v>4</v>
      </c>
      <c r="AL233" s="39">
        <f t="shared" si="29"/>
        <v>800</v>
      </c>
      <c r="AM233" s="39">
        <f t="shared" si="30"/>
        <v>0</v>
      </c>
    </row>
    <row r="234" spans="27:39" ht="17.100000000000001" customHeight="1" x14ac:dyDescent="0.2">
      <c r="AA234">
        <f t="shared" si="21"/>
        <v>18</v>
      </c>
      <c r="AB234" s="24">
        <f t="shared" si="19"/>
        <v>2.16</v>
      </c>
      <c r="AC234" s="24">
        <f t="shared" si="22"/>
        <v>0</v>
      </c>
      <c r="AD234" s="57">
        <f t="shared" si="23"/>
        <v>0</v>
      </c>
      <c r="AE234" s="56">
        <f t="shared" si="17"/>
        <v>-153.0311111111111</v>
      </c>
      <c r="AF234" s="57">
        <f t="shared" si="18"/>
        <v>-153.0311111111111</v>
      </c>
      <c r="AG234" s="39">
        <f t="shared" si="24"/>
        <v>0</v>
      </c>
      <c r="AH234" s="39">
        <f t="shared" si="25"/>
        <v>0</v>
      </c>
      <c r="AI234" s="57">
        <f t="shared" si="26"/>
        <v>21.333333333333332</v>
      </c>
      <c r="AJ234" s="57">
        <f t="shared" si="27"/>
        <v>-199.11111111111111</v>
      </c>
      <c r="AK234" s="39">
        <f t="shared" si="28"/>
        <v>4</v>
      </c>
      <c r="AL234" s="39">
        <f t="shared" si="29"/>
        <v>800</v>
      </c>
      <c r="AM234" s="39">
        <f t="shared" si="30"/>
        <v>0</v>
      </c>
    </row>
    <row r="235" spans="27:39" ht="17.100000000000001" customHeight="1" x14ac:dyDescent="0.2">
      <c r="AA235">
        <f t="shared" si="21"/>
        <v>19</v>
      </c>
      <c r="AB235" s="24">
        <f t="shared" si="19"/>
        <v>2.2799999999999998</v>
      </c>
      <c r="AC235" s="24">
        <f t="shared" si="22"/>
        <v>0</v>
      </c>
      <c r="AD235" s="57">
        <f t="shared" si="23"/>
        <v>0</v>
      </c>
      <c r="AE235" s="56">
        <f t="shared" si="17"/>
        <v>-150.47111111111113</v>
      </c>
      <c r="AF235" s="57">
        <f t="shared" si="18"/>
        <v>-150.47111111111113</v>
      </c>
      <c r="AG235" s="39">
        <f t="shared" si="24"/>
        <v>0</v>
      </c>
      <c r="AH235" s="39">
        <f t="shared" si="25"/>
        <v>0</v>
      </c>
      <c r="AI235" s="57">
        <f t="shared" si="26"/>
        <v>21.333333333333332</v>
      </c>
      <c r="AJ235" s="57">
        <f t="shared" si="27"/>
        <v>-199.11111111111111</v>
      </c>
      <c r="AK235" s="39">
        <f t="shared" si="28"/>
        <v>4</v>
      </c>
      <c r="AL235" s="39">
        <f t="shared" si="29"/>
        <v>800</v>
      </c>
      <c r="AM235" s="39">
        <f t="shared" si="30"/>
        <v>0</v>
      </c>
    </row>
    <row r="236" spans="27:39" ht="17.100000000000001" customHeight="1" x14ac:dyDescent="0.2">
      <c r="AA236">
        <f t="shared" si="21"/>
        <v>20</v>
      </c>
      <c r="AB236" s="24">
        <f t="shared" si="19"/>
        <v>2.4</v>
      </c>
      <c r="AC236" s="24">
        <f t="shared" si="22"/>
        <v>0</v>
      </c>
      <c r="AD236" s="57">
        <f t="shared" si="23"/>
        <v>0</v>
      </c>
      <c r="AE236" s="56">
        <f t="shared" si="17"/>
        <v>-147.91111111111113</v>
      </c>
      <c r="AF236" s="57">
        <f t="shared" si="18"/>
        <v>-147.91111111111113</v>
      </c>
      <c r="AG236" s="39">
        <f t="shared" si="24"/>
        <v>0</v>
      </c>
      <c r="AH236" s="39">
        <f t="shared" si="25"/>
        <v>0</v>
      </c>
      <c r="AI236" s="57">
        <f t="shared" si="26"/>
        <v>21.333333333333332</v>
      </c>
      <c r="AJ236" s="57">
        <f t="shared" si="27"/>
        <v>-199.11111111111111</v>
      </c>
      <c r="AK236" s="39">
        <f t="shared" si="28"/>
        <v>4</v>
      </c>
      <c r="AL236" s="39">
        <f t="shared" si="29"/>
        <v>800</v>
      </c>
      <c r="AM236" s="39">
        <f t="shared" si="30"/>
        <v>0</v>
      </c>
    </row>
    <row r="237" spans="27:39" ht="17.100000000000001" customHeight="1" x14ac:dyDescent="0.2">
      <c r="AA237">
        <f t="shared" si="21"/>
        <v>21</v>
      </c>
      <c r="AB237" s="24">
        <f t="shared" si="19"/>
        <v>2.52</v>
      </c>
      <c r="AC237" s="24">
        <f t="shared" si="22"/>
        <v>0</v>
      </c>
      <c r="AD237" s="57">
        <f t="shared" si="23"/>
        <v>0</v>
      </c>
      <c r="AE237" s="56">
        <f t="shared" si="17"/>
        <v>-145.35111111111112</v>
      </c>
      <c r="AF237" s="57">
        <f t="shared" si="18"/>
        <v>-145.35111111111112</v>
      </c>
      <c r="AG237" s="39">
        <f t="shared" si="24"/>
        <v>0</v>
      </c>
      <c r="AH237" s="39">
        <f t="shared" si="25"/>
        <v>0</v>
      </c>
      <c r="AI237" s="57">
        <f t="shared" si="26"/>
        <v>21.333333333333332</v>
      </c>
      <c r="AJ237" s="57">
        <f t="shared" si="27"/>
        <v>-199.11111111111111</v>
      </c>
      <c r="AK237" s="39">
        <f t="shared" si="28"/>
        <v>4</v>
      </c>
      <c r="AL237" s="39">
        <f t="shared" si="29"/>
        <v>800</v>
      </c>
      <c r="AM237" s="39">
        <f t="shared" si="30"/>
        <v>0</v>
      </c>
    </row>
    <row r="238" spans="27:39" ht="17.100000000000001" customHeight="1" x14ac:dyDescent="0.2">
      <c r="AA238">
        <f t="shared" si="21"/>
        <v>22</v>
      </c>
      <c r="AB238" s="24">
        <f t="shared" si="19"/>
        <v>2.64</v>
      </c>
      <c r="AC238" s="24">
        <f t="shared" si="22"/>
        <v>0</v>
      </c>
      <c r="AD238" s="57">
        <f t="shared" si="23"/>
        <v>0</v>
      </c>
      <c r="AE238" s="56">
        <f t="shared" si="17"/>
        <v>-142.79111111111112</v>
      </c>
      <c r="AF238" s="57">
        <f t="shared" si="18"/>
        <v>-142.79111111111112</v>
      </c>
      <c r="AG238" s="39">
        <f t="shared" si="24"/>
        <v>0</v>
      </c>
      <c r="AH238" s="39">
        <f t="shared" si="25"/>
        <v>0</v>
      </c>
      <c r="AI238" s="57">
        <f t="shared" si="26"/>
        <v>21.333333333333332</v>
      </c>
      <c r="AJ238" s="57">
        <f t="shared" si="27"/>
        <v>-199.11111111111111</v>
      </c>
      <c r="AK238" s="39">
        <f t="shared" si="28"/>
        <v>4</v>
      </c>
      <c r="AL238" s="39">
        <f t="shared" si="29"/>
        <v>800</v>
      </c>
      <c r="AM238" s="39">
        <f t="shared" si="30"/>
        <v>0</v>
      </c>
    </row>
    <row r="239" spans="27:39" ht="17.100000000000001" customHeight="1" x14ac:dyDescent="0.2">
      <c r="AA239">
        <f t="shared" si="21"/>
        <v>23</v>
      </c>
      <c r="AB239" s="24">
        <f t="shared" si="19"/>
        <v>2.76</v>
      </c>
      <c r="AC239" s="24">
        <f t="shared" si="22"/>
        <v>0</v>
      </c>
      <c r="AD239" s="57">
        <f t="shared" si="23"/>
        <v>0</v>
      </c>
      <c r="AE239" s="56">
        <f t="shared" si="17"/>
        <v>-140.23111111111112</v>
      </c>
      <c r="AF239" s="57">
        <f t="shared" si="18"/>
        <v>-140.23111111111112</v>
      </c>
      <c r="AG239" s="39">
        <f t="shared" si="24"/>
        <v>0</v>
      </c>
      <c r="AH239" s="39">
        <f t="shared" si="25"/>
        <v>0</v>
      </c>
      <c r="AI239" s="57">
        <f t="shared" si="26"/>
        <v>21.333333333333332</v>
      </c>
      <c r="AJ239" s="57">
        <f t="shared" si="27"/>
        <v>-199.11111111111111</v>
      </c>
      <c r="AK239" s="39">
        <f t="shared" si="28"/>
        <v>4</v>
      </c>
      <c r="AL239" s="39">
        <f t="shared" si="29"/>
        <v>800</v>
      </c>
      <c r="AM239" s="39">
        <f t="shared" si="30"/>
        <v>0</v>
      </c>
    </row>
    <row r="240" spans="27:39" ht="17.100000000000001" customHeight="1" x14ac:dyDescent="0.2">
      <c r="AA240">
        <f t="shared" si="21"/>
        <v>24</v>
      </c>
      <c r="AB240" s="24">
        <f t="shared" si="19"/>
        <v>2.88</v>
      </c>
      <c r="AC240" s="24">
        <f t="shared" si="22"/>
        <v>0</v>
      </c>
      <c r="AD240" s="57">
        <f t="shared" si="23"/>
        <v>0</v>
      </c>
      <c r="AE240" s="56">
        <f t="shared" si="17"/>
        <v>-137.67111111111112</v>
      </c>
      <c r="AF240" s="57">
        <f t="shared" si="18"/>
        <v>-137.67111111111112</v>
      </c>
      <c r="AG240" s="39">
        <f t="shared" si="24"/>
        <v>0</v>
      </c>
      <c r="AH240" s="39">
        <f t="shared" si="25"/>
        <v>0</v>
      </c>
      <c r="AI240" s="57">
        <f t="shared" si="26"/>
        <v>21.333333333333332</v>
      </c>
      <c r="AJ240" s="57">
        <f t="shared" si="27"/>
        <v>-199.11111111111111</v>
      </c>
      <c r="AK240" s="39">
        <f t="shared" si="28"/>
        <v>4</v>
      </c>
      <c r="AL240" s="39">
        <f t="shared" si="29"/>
        <v>800</v>
      </c>
      <c r="AM240" s="39">
        <f t="shared" si="30"/>
        <v>0</v>
      </c>
    </row>
    <row r="241" spans="27:39" ht="17.100000000000001" customHeight="1" x14ac:dyDescent="0.2">
      <c r="AA241">
        <f t="shared" si="21"/>
        <v>25</v>
      </c>
      <c r="AB241" s="24">
        <f t="shared" si="19"/>
        <v>3</v>
      </c>
      <c r="AC241" s="24">
        <f t="shared" si="22"/>
        <v>0</v>
      </c>
      <c r="AD241" s="57">
        <f t="shared" si="23"/>
        <v>0</v>
      </c>
      <c r="AE241" s="56">
        <f t="shared" si="17"/>
        <v>-135.11111111111111</v>
      </c>
      <c r="AF241" s="57">
        <f t="shared" si="18"/>
        <v>-135.11111111111111</v>
      </c>
      <c r="AG241" s="39">
        <f t="shared" si="24"/>
        <v>0</v>
      </c>
      <c r="AH241" s="39">
        <f t="shared" si="25"/>
        <v>0</v>
      </c>
      <c r="AI241" s="57">
        <f t="shared" si="26"/>
        <v>21.333333333333332</v>
      </c>
      <c r="AJ241" s="57">
        <f t="shared" si="27"/>
        <v>-199.11111111111111</v>
      </c>
      <c r="AK241" s="39">
        <f t="shared" si="28"/>
        <v>4</v>
      </c>
      <c r="AL241" s="39">
        <f t="shared" si="29"/>
        <v>800</v>
      </c>
      <c r="AM241" s="39">
        <f t="shared" si="30"/>
        <v>0</v>
      </c>
    </row>
    <row r="242" spans="27:39" ht="17.100000000000001" customHeight="1" x14ac:dyDescent="0.2">
      <c r="AA242">
        <f t="shared" si="21"/>
        <v>26</v>
      </c>
      <c r="AB242" s="24">
        <f t="shared" si="19"/>
        <v>3.12</v>
      </c>
      <c r="AC242" s="24">
        <f t="shared" si="22"/>
        <v>0</v>
      </c>
      <c r="AD242" s="57">
        <f t="shared" si="23"/>
        <v>0</v>
      </c>
      <c r="AE242" s="56">
        <f t="shared" si="17"/>
        <v>-132.55111111111111</v>
      </c>
      <c r="AF242" s="57">
        <f t="shared" si="18"/>
        <v>-132.55111111111111</v>
      </c>
      <c r="AG242" s="39">
        <f t="shared" si="24"/>
        <v>0</v>
      </c>
      <c r="AH242" s="39">
        <f t="shared" si="25"/>
        <v>0</v>
      </c>
      <c r="AI242" s="57">
        <f t="shared" si="26"/>
        <v>21.333333333333332</v>
      </c>
      <c r="AJ242" s="57">
        <f t="shared" si="27"/>
        <v>-199.11111111111111</v>
      </c>
      <c r="AK242" s="39">
        <f t="shared" si="28"/>
        <v>4</v>
      </c>
      <c r="AL242" s="39">
        <f t="shared" si="29"/>
        <v>800</v>
      </c>
      <c r="AM242" s="39">
        <f t="shared" si="30"/>
        <v>0</v>
      </c>
    </row>
    <row r="243" spans="27:39" ht="17.100000000000001" customHeight="1" x14ac:dyDescent="0.2">
      <c r="AA243">
        <f t="shared" si="21"/>
        <v>27</v>
      </c>
      <c r="AB243" s="24">
        <f t="shared" si="19"/>
        <v>3.24</v>
      </c>
      <c r="AC243" s="24">
        <f t="shared" si="22"/>
        <v>0</v>
      </c>
      <c r="AD243" s="57">
        <f t="shared" si="23"/>
        <v>0</v>
      </c>
      <c r="AE243" s="56">
        <f t="shared" si="17"/>
        <v>-129.99111111111111</v>
      </c>
      <c r="AF243" s="57">
        <f t="shared" si="18"/>
        <v>-129.99111111111111</v>
      </c>
      <c r="AG243" s="39">
        <f t="shared" si="24"/>
        <v>0</v>
      </c>
      <c r="AH243" s="39">
        <f t="shared" si="25"/>
        <v>0</v>
      </c>
      <c r="AI243" s="57">
        <f t="shared" si="26"/>
        <v>21.333333333333332</v>
      </c>
      <c r="AJ243" s="57">
        <f t="shared" si="27"/>
        <v>-199.11111111111111</v>
      </c>
      <c r="AK243" s="39">
        <f t="shared" si="28"/>
        <v>4</v>
      </c>
      <c r="AL243" s="39">
        <f t="shared" si="29"/>
        <v>800</v>
      </c>
      <c r="AM243" s="39">
        <f t="shared" si="30"/>
        <v>0</v>
      </c>
    </row>
    <row r="244" spans="27:39" ht="17.100000000000001" customHeight="1" x14ac:dyDescent="0.2">
      <c r="AA244">
        <f t="shared" si="21"/>
        <v>28</v>
      </c>
      <c r="AB244" s="24">
        <f t="shared" si="19"/>
        <v>3.36</v>
      </c>
      <c r="AC244" s="24">
        <f t="shared" si="22"/>
        <v>0</v>
      </c>
      <c r="AD244" s="57">
        <f t="shared" si="23"/>
        <v>0</v>
      </c>
      <c r="AE244" s="56">
        <f t="shared" si="17"/>
        <v>-127.43111111111112</v>
      </c>
      <c r="AF244" s="57">
        <f t="shared" si="18"/>
        <v>-127.43111111111112</v>
      </c>
      <c r="AG244" s="39">
        <f t="shared" si="24"/>
        <v>0</v>
      </c>
      <c r="AH244" s="39">
        <f t="shared" si="25"/>
        <v>0</v>
      </c>
      <c r="AI244" s="57">
        <f t="shared" si="26"/>
        <v>21.333333333333332</v>
      </c>
      <c r="AJ244" s="57">
        <f t="shared" si="27"/>
        <v>-199.11111111111111</v>
      </c>
      <c r="AK244" s="39">
        <f t="shared" si="28"/>
        <v>4</v>
      </c>
      <c r="AL244" s="39">
        <f t="shared" si="29"/>
        <v>800</v>
      </c>
      <c r="AM244" s="39">
        <f t="shared" si="30"/>
        <v>0</v>
      </c>
    </row>
    <row r="245" spans="27:39" ht="17.100000000000001" customHeight="1" x14ac:dyDescent="0.2">
      <c r="AA245">
        <f t="shared" si="21"/>
        <v>29</v>
      </c>
      <c r="AB245" s="24">
        <f t="shared" si="19"/>
        <v>3.48</v>
      </c>
      <c r="AC245" s="24">
        <f t="shared" si="22"/>
        <v>0</v>
      </c>
      <c r="AD245" s="57">
        <f t="shared" si="23"/>
        <v>0</v>
      </c>
      <c r="AE245" s="56">
        <f t="shared" si="17"/>
        <v>-124.87111111111112</v>
      </c>
      <c r="AF245" s="57">
        <f t="shared" si="18"/>
        <v>-124.87111111111112</v>
      </c>
      <c r="AG245" s="39">
        <f t="shared" si="24"/>
        <v>0</v>
      </c>
      <c r="AH245" s="39">
        <f t="shared" si="25"/>
        <v>0</v>
      </c>
      <c r="AI245" s="57">
        <f t="shared" si="26"/>
        <v>21.333333333333332</v>
      </c>
      <c r="AJ245" s="57">
        <f t="shared" si="27"/>
        <v>-199.11111111111111</v>
      </c>
      <c r="AK245" s="39">
        <f t="shared" si="28"/>
        <v>4</v>
      </c>
      <c r="AL245" s="39">
        <f t="shared" si="29"/>
        <v>800</v>
      </c>
      <c r="AM245" s="39">
        <f t="shared" si="30"/>
        <v>0</v>
      </c>
    </row>
    <row r="246" spans="27:39" ht="17.100000000000001" customHeight="1" x14ac:dyDescent="0.2">
      <c r="AA246">
        <f t="shared" si="21"/>
        <v>30</v>
      </c>
      <c r="AB246" s="24">
        <f t="shared" si="19"/>
        <v>3.6</v>
      </c>
      <c r="AC246" s="24">
        <f t="shared" si="22"/>
        <v>0</v>
      </c>
      <c r="AD246" s="57">
        <f t="shared" si="23"/>
        <v>0</v>
      </c>
      <c r="AE246" s="56">
        <f t="shared" si="17"/>
        <v>-122.31111111111112</v>
      </c>
      <c r="AF246" s="57">
        <f t="shared" si="18"/>
        <v>-122.31111111111112</v>
      </c>
      <c r="AG246" s="39">
        <f t="shared" si="24"/>
        <v>0</v>
      </c>
      <c r="AH246" s="39">
        <f t="shared" si="25"/>
        <v>0</v>
      </c>
      <c r="AI246" s="57">
        <f t="shared" si="26"/>
        <v>21.333333333333332</v>
      </c>
      <c r="AJ246" s="57">
        <f t="shared" si="27"/>
        <v>-199.11111111111111</v>
      </c>
      <c r="AK246" s="39">
        <f t="shared" si="28"/>
        <v>4</v>
      </c>
      <c r="AL246" s="39">
        <f t="shared" si="29"/>
        <v>800</v>
      </c>
      <c r="AM246" s="39">
        <f t="shared" si="30"/>
        <v>0</v>
      </c>
    </row>
    <row r="247" spans="27:39" ht="17.100000000000001" customHeight="1" x14ac:dyDescent="0.2">
      <c r="AA247">
        <f t="shared" si="21"/>
        <v>31</v>
      </c>
      <c r="AB247" s="24">
        <f t="shared" si="19"/>
        <v>3.72</v>
      </c>
      <c r="AC247" s="24">
        <f t="shared" si="22"/>
        <v>0</v>
      </c>
      <c r="AD247" s="57">
        <f t="shared" si="23"/>
        <v>0</v>
      </c>
      <c r="AE247" s="56">
        <f t="shared" si="17"/>
        <v>-119.75111111111111</v>
      </c>
      <c r="AF247" s="57">
        <f t="shared" si="18"/>
        <v>-119.75111111111111</v>
      </c>
      <c r="AG247" s="39">
        <f t="shared" si="24"/>
        <v>0</v>
      </c>
      <c r="AH247" s="39">
        <f t="shared" si="25"/>
        <v>0</v>
      </c>
      <c r="AI247" s="57">
        <f t="shared" si="26"/>
        <v>21.333333333333332</v>
      </c>
      <c r="AJ247" s="57">
        <f t="shared" si="27"/>
        <v>-199.11111111111111</v>
      </c>
      <c r="AK247" s="39">
        <f t="shared" si="28"/>
        <v>4</v>
      </c>
      <c r="AL247" s="39">
        <f t="shared" si="29"/>
        <v>800</v>
      </c>
      <c r="AM247" s="39">
        <f t="shared" si="30"/>
        <v>0</v>
      </c>
    </row>
    <row r="248" spans="27:39" ht="17.100000000000001" customHeight="1" x14ac:dyDescent="0.2">
      <c r="AA248">
        <f t="shared" si="21"/>
        <v>32</v>
      </c>
      <c r="AB248" s="24">
        <f t="shared" si="19"/>
        <v>3.84</v>
      </c>
      <c r="AC248" s="24">
        <f t="shared" si="22"/>
        <v>0</v>
      </c>
      <c r="AD248" s="57">
        <f t="shared" si="23"/>
        <v>0</v>
      </c>
      <c r="AE248" s="56">
        <f t="shared" ref="AE248:AE279" si="31" xml:space="preserve"> AJ248 +  AI248*AB248 + AH248*AB248^2*100000/(2*E*I) + AG248*AB248^3*100000/(6*E*I)</f>
        <v>-117.19111111111113</v>
      </c>
      <c r="AF248" s="57">
        <f t="shared" ref="AF248:AF279" si="32" xml:space="preserve"> IF( AB248 &lt;= AK248,  AE248,        AE248  - AL248*(AB248 - AK248)^3*100000/(6*E*I)                )</f>
        <v>-117.19111111111113</v>
      </c>
      <c r="AG248" s="39">
        <f t="shared" si="24"/>
        <v>0</v>
      </c>
      <c r="AH248" s="39">
        <f t="shared" si="25"/>
        <v>0</v>
      </c>
      <c r="AI248" s="57">
        <f t="shared" si="26"/>
        <v>21.333333333333332</v>
      </c>
      <c r="AJ248" s="57">
        <f t="shared" si="27"/>
        <v>-199.11111111111111</v>
      </c>
      <c r="AK248" s="39">
        <f t="shared" si="28"/>
        <v>4</v>
      </c>
      <c r="AL248" s="39">
        <f t="shared" si="29"/>
        <v>800</v>
      </c>
      <c r="AM248" s="39">
        <f t="shared" si="30"/>
        <v>0</v>
      </c>
    </row>
    <row r="249" spans="27:39" ht="17.100000000000001" customHeight="1" x14ac:dyDescent="0.2">
      <c r="AA249">
        <f t="shared" si="21"/>
        <v>33</v>
      </c>
      <c r="AB249" s="24">
        <f t="shared" ref="AB249:AB280" si="33" xml:space="preserve"> L*AA249/100</f>
        <v>3.96</v>
      </c>
      <c r="AC249" s="24">
        <f t="shared" si="22"/>
        <v>0</v>
      </c>
      <c r="AD249" s="57">
        <f t="shared" si="23"/>
        <v>0</v>
      </c>
      <c r="AE249" s="56">
        <f t="shared" si="31"/>
        <v>-114.63111111111112</v>
      </c>
      <c r="AF249" s="57">
        <f t="shared" si="32"/>
        <v>-114.63111111111112</v>
      </c>
      <c r="AG249" s="39">
        <f t="shared" si="24"/>
        <v>0</v>
      </c>
      <c r="AH249" s="39">
        <f t="shared" si="25"/>
        <v>0</v>
      </c>
      <c r="AI249" s="57">
        <f t="shared" si="26"/>
        <v>21.333333333333332</v>
      </c>
      <c r="AJ249" s="57">
        <f t="shared" si="27"/>
        <v>-199.11111111111111</v>
      </c>
      <c r="AK249" s="39">
        <f t="shared" si="28"/>
        <v>4</v>
      </c>
      <c r="AL249" s="39">
        <f t="shared" si="29"/>
        <v>800</v>
      </c>
      <c r="AM249" s="39">
        <f t="shared" si="30"/>
        <v>0</v>
      </c>
    </row>
    <row r="250" spans="27:39" ht="17.100000000000001" customHeight="1" x14ac:dyDescent="0.2">
      <c r="AA250">
        <f t="shared" si="21"/>
        <v>34</v>
      </c>
      <c r="AB250" s="24">
        <f t="shared" si="33"/>
        <v>4.08</v>
      </c>
      <c r="AC250" s="24">
        <f t="shared" si="22"/>
        <v>-800</v>
      </c>
      <c r="AD250" s="57">
        <f t="shared" si="23"/>
        <v>-64.000000000000057</v>
      </c>
      <c r="AE250" s="56">
        <f t="shared" si="31"/>
        <v>-112.07111111111112</v>
      </c>
      <c r="AF250" s="57">
        <f t="shared" si="32"/>
        <v>-112.07116800000001</v>
      </c>
      <c r="AG250" s="39">
        <f t="shared" si="24"/>
        <v>0</v>
      </c>
      <c r="AH250" s="39">
        <f t="shared" si="25"/>
        <v>0</v>
      </c>
      <c r="AI250" s="57">
        <f t="shared" si="26"/>
        <v>21.333333333333332</v>
      </c>
      <c r="AJ250" s="57">
        <f t="shared" si="27"/>
        <v>-199.11111111111111</v>
      </c>
      <c r="AK250" s="39">
        <f t="shared" si="28"/>
        <v>4</v>
      </c>
      <c r="AL250" s="39">
        <f t="shared" si="29"/>
        <v>800</v>
      </c>
      <c r="AM250" s="39">
        <f t="shared" si="30"/>
        <v>0</v>
      </c>
    </row>
    <row r="251" spans="27:39" ht="17.100000000000001" customHeight="1" x14ac:dyDescent="0.2">
      <c r="AA251">
        <f t="shared" si="21"/>
        <v>35</v>
      </c>
      <c r="AB251" s="24">
        <f t="shared" si="33"/>
        <v>4.2</v>
      </c>
      <c r="AC251" s="24">
        <f t="shared" si="22"/>
        <v>-800</v>
      </c>
      <c r="AD251" s="57">
        <f t="shared" si="23"/>
        <v>-160.00000000000014</v>
      </c>
      <c r="AE251" s="56">
        <f t="shared" si="31"/>
        <v>-109.51111111111112</v>
      </c>
      <c r="AF251" s="57">
        <f t="shared" si="32"/>
        <v>-109.51200000000001</v>
      </c>
      <c r="AG251" s="39">
        <f t="shared" si="24"/>
        <v>0</v>
      </c>
      <c r="AH251" s="39">
        <f t="shared" si="25"/>
        <v>0</v>
      </c>
      <c r="AI251" s="57">
        <f t="shared" si="26"/>
        <v>21.333333333333332</v>
      </c>
      <c r="AJ251" s="57">
        <f t="shared" si="27"/>
        <v>-199.11111111111111</v>
      </c>
      <c r="AK251" s="39">
        <f t="shared" si="28"/>
        <v>4</v>
      </c>
      <c r="AL251" s="39">
        <f t="shared" si="29"/>
        <v>800</v>
      </c>
      <c r="AM251" s="39">
        <f t="shared" si="30"/>
        <v>0</v>
      </c>
    </row>
    <row r="252" spans="27:39" ht="17.100000000000001" customHeight="1" x14ac:dyDescent="0.2">
      <c r="AA252">
        <f t="shared" si="21"/>
        <v>36</v>
      </c>
      <c r="AB252" s="24">
        <f t="shared" si="33"/>
        <v>4.32</v>
      </c>
      <c r="AC252" s="24">
        <f t="shared" si="22"/>
        <v>-800</v>
      </c>
      <c r="AD252" s="57">
        <f t="shared" si="23"/>
        <v>-256.00000000000023</v>
      </c>
      <c r="AE252" s="56">
        <f t="shared" si="31"/>
        <v>-106.95111111111112</v>
      </c>
      <c r="AF252" s="57">
        <f t="shared" si="32"/>
        <v>-106.95475200000001</v>
      </c>
      <c r="AG252" s="39">
        <f t="shared" si="24"/>
        <v>0</v>
      </c>
      <c r="AH252" s="39">
        <f t="shared" si="25"/>
        <v>0</v>
      </c>
      <c r="AI252" s="57">
        <f t="shared" si="26"/>
        <v>21.333333333333332</v>
      </c>
      <c r="AJ252" s="57">
        <f t="shared" si="27"/>
        <v>-199.11111111111111</v>
      </c>
      <c r="AK252" s="39">
        <f t="shared" si="28"/>
        <v>4</v>
      </c>
      <c r="AL252" s="39">
        <f t="shared" si="29"/>
        <v>800</v>
      </c>
      <c r="AM252" s="39">
        <f t="shared" si="30"/>
        <v>0</v>
      </c>
    </row>
    <row r="253" spans="27:39" ht="17.100000000000001" customHeight="1" x14ac:dyDescent="0.2">
      <c r="AA253">
        <f t="shared" si="21"/>
        <v>37</v>
      </c>
      <c r="AB253" s="24">
        <f t="shared" si="33"/>
        <v>4.4400000000000004</v>
      </c>
      <c r="AC253" s="24">
        <f t="shared" si="22"/>
        <v>-800</v>
      </c>
      <c r="AD253" s="57">
        <f t="shared" si="23"/>
        <v>-352.00000000000034</v>
      </c>
      <c r="AE253" s="56">
        <f t="shared" si="31"/>
        <v>-104.39111111111112</v>
      </c>
      <c r="AF253" s="57">
        <f t="shared" si="32"/>
        <v>-104.400576</v>
      </c>
      <c r="AG253" s="39">
        <f t="shared" si="24"/>
        <v>0</v>
      </c>
      <c r="AH253" s="39">
        <f t="shared" si="25"/>
        <v>0</v>
      </c>
      <c r="AI253" s="57">
        <f t="shared" si="26"/>
        <v>21.333333333333332</v>
      </c>
      <c r="AJ253" s="57">
        <f t="shared" si="27"/>
        <v>-199.11111111111111</v>
      </c>
      <c r="AK253" s="39">
        <f t="shared" si="28"/>
        <v>4</v>
      </c>
      <c r="AL253" s="39">
        <f t="shared" si="29"/>
        <v>800</v>
      </c>
      <c r="AM253" s="39">
        <f t="shared" si="30"/>
        <v>0</v>
      </c>
    </row>
    <row r="254" spans="27:39" ht="17.100000000000001" customHeight="1" x14ac:dyDescent="0.2">
      <c r="AA254">
        <f t="shared" si="21"/>
        <v>38</v>
      </c>
      <c r="AB254" s="24">
        <f t="shared" si="33"/>
        <v>4.5599999999999996</v>
      </c>
      <c r="AC254" s="24">
        <f t="shared" si="22"/>
        <v>-800</v>
      </c>
      <c r="AD254" s="57">
        <f t="shared" si="23"/>
        <v>-447.99999999999966</v>
      </c>
      <c r="AE254" s="56">
        <f t="shared" si="31"/>
        <v>-101.83111111111113</v>
      </c>
      <c r="AF254" s="57">
        <f t="shared" si="32"/>
        <v>-101.85062400000001</v>
      </c>
      <c r="AG254" s="39">
        <f t="shared" si="24"/>
        <v>0</v>
      </c>
      <c r="AH254" s="39">
        <f t="shared" si="25"/>
        <v>0</v>
      </c>
      <c r="AI254" s="57">
        <f t="shared" si="26"/>
        <v>21.333333333333332</v>
      </c>
      <c r="AJ254" s="57">
        <f t="shared" si="27"/>
        <v>-199.11111111111111</v>
      </c>
      <c r="AK254" s="39">
        <f t="shared" si="28"/>
        <v>4</v>
      </c>
      <c r="AL254" s="39">
        <f t="shared" si="29"/>
        <v>800</v>
      </c>
      <c r="AM254" s="39">
        <f t="shared" si="30"/>
        <v>0</v>
      </c>
    </row>
    <row r="255" spans="27:39" ht="17.100000000000001" customHeight="1" x14ac:dyDescent="0.2">
      <c r="AA255">
        <f t="shared" si="21"/>
        <v>39</v>
      </c>
      <c r="AB255" s="24">
        <f t="shared" si="33"/>
        <v>4.68</v>
      </c>
      <c r="AC255" s="24">
        <f t="shared" si="22"/>
        <v>-800</v>
      </c>
      <c r="AD255" s="57">
        <f t="shared" si="23"/>
        <v>-543.99999999999977</v>
      </c>
      <c r="AE255" s="56">
        <f t="shared" si="31"/>
        <v>-99.271111111111125</v>
      </c>
      <c r="AF255" s="57">
        <f t="shared" si="32"/>
        <v>-99.306048000000018</v>
      </c>
      <c r="AG255" s="39">
        <f t="shared" si="24"/>
        <v>0</v>
      </c>
      <c r="AH255" s="39">
        <f t="shared" si="25"/>
        <v>0</v>
      </c>
      <c r="AI255" s="57">
        <f t="shared" si="26"/>
        <v>21.333333333333332</v>
      </c>
      <c r="AJ255" s="57">
        <f t="shared" si="27"/>
        <v>-199.11111111111111</v>
      </c>
      <c r="AK255" s="39">
        <f t="shared" si="28"/>
        <v>4</v>
      </c>
      <c r="AL255" s="39">
        <f t="shared" si="29"/>
        <v>800</v>
      </c>
      <c r="AM255" s="39">
        <f t="shared" si="30"/>
        <v>0</v>
      </c>
    </row>
    <row r="256" spans="27:39" ht="17.100000000000001" customHeight="1" x14ac:dyDescent="0.2">
      <c r="AA256">
        <f t="shared" si="21"/>
        <v>40</v>
      </c>
      <c r="AB256" s="24">
        <f t="shared" si="33"/>
        <v>4.8</v>
      </c>
      <c r="AC256" s="24">
        <f t="shared" si="22"/>
        <v>-800</v>
      </c>
      <c r="AD256" s="57">
        <f t="shared" si="23"/>
        <v>-639.99999999999989</v>
      </c>
      <c r="AE256" s="56">
        <f t="shared" si="31"/>
        <v>-96.711111111111123</v>
      </c>
      <c r="AF256" s="57">
        <f t="shared" si="32"/>
        <v>-96.768000000000015</v>
      </c>
      <c r="AG256" s="39">
        <f t="shared" si="24"/>
        <v>0</v>
      </c>
      <c r="AH256" s="39">
        <f t="shared" si="25"/>
        <v>0</v>
      </c>
      <c r="AI256" s="57">
        <f t="shared" si="26"/>
        <v>21.333333333333332</v>
      </c>
      <c r="AJ256" s="57">
        <f t="shared" si="27"/>
        <v>-199.11111111111111</v>
      </c>
      <c r="AK256" s="39">
        <f t="shared" si="28"/>
        <v>4</v>
      </c>
      <c r="AL256" s="39">
        <f t="shared" si="29"/>
        <v>800</v>
      </c>
      <c r="AM256" s="39">
        <f t="shared" si="30"/>
        <v>0</v>
      </c>
    </row>
    <row r="257" spans="27:39" ht="17.100000000000001" customHeight="1" x14ac:dyDescent="0.2">
      <c r="AA257">
        <f t="shared" si="21"/>
        <v>41</v>
      </c>
      <c r="AB257" s="24">
        <f t="shared" si="33"/>
        <v>4.92</v>
      </c>
      <c r="AC257" s="24">
        <f t="shared" si="22"/>
        <v>-800</v>
      </c>
      <c r="AD257" s="57">
        <f t="shared" si="23"/>
        <v>-736</v>
      </c>
      <c r="AE257" s="56">
        <f t="shared" si="31"/>
        <v>-94.151111111111121</v>
      </c>
      <c r="AF257" s="57">
        <f t="shared" si="32"/>
        <v>-94.237632000000005</v>
      </c>
      <c r="AG257" s="39">
        <f t="shared" si="24"/>
        <v>0</v>
      </c>
      <c r="AH257" s="39">
        <f t="shared" si="25"/>
        <v>0</v>
      </c>
      <c r="AI257" s="57">
        <f t="shared" si="26"/>
        <v>21.333333333333332</v>
      </c>
      <c r="AJ257" s="57">
        <f t="shared" si="27"/>
        <v>-199.11111111111111</v>
      </c>
      <c r="AK257" s="39">
        <f t="shared" si="28"/>
        <v>4</v>
      </c>
      <c r="AL257" s="39">
        <f t="shared" si="29"/>
        <v>800</v>
      </c>
      <c r="AM257" s="39">
        <f t="shared" si="30"/>
        <v>0</v>
      </c>
    </row>
    <row r="258" spans="27:39" ht="17.100000000000001" customHeight="1" x14ac:dyDescent="0.2">
      <c r="AA258">
        <f t="shared" si="21"/>
        <v>42</v>
      </c>
      <c r="AB258" s="24">
        <f t="shared" si="33"/>
        <v>5.04</v>
      </c>
      <c r="AC258" s="24">
        <f t="shared" si="22"/>
        <v>-800</v>
      </c>
      <c r="AD258" s="57">
        <f t="shared" si="23"/>
        <v>-832</v>
      </c>
      <c r="AE258" s="56">
        <f t="shared" si="31"/>
        <v>-91.591111111111118</v>
      </c>
      <c r="AF258" s="57">
        <f t="shared" si="32"/>
        <v>-91.716096000000007</v>
      </c>
      <c r="AG258" s="39">
        <f t="shared" si="24"/>
        <v>0</v>
      </c>
      <c r="AH258" s="39">
        <f t="shared" si="25"/>
        <v>0</v>
      </c>
      <c r="AI258" s="57">
        <f t="shared" si="26"/>
        <v>21.333333333333332</v>
      </c>
      <c r="AJ258" s="57">
        <f t="shared" si="27"/>
        <v>-199.11111111111111</v>
      </c>
      <c r="AK258" s="39">
        <f t="shared" si="28"/>
        <v>4</v>
      </c>
      <c r="AL258" s="39">
        <f t="shared" si="29"/>
        <v>800</v>
      </c>
      <c r="AM258" s="39">
        <f t="shared" si="30"/>
        <v>0</v>
      </c>
    </row>
    <row r="259" spans="27:39" ht="17.100000000000001" customHeight="1" x14ac:dyDescent="0.2">
      <c r="AA259">
        <f t="shared" si="21"/>
        <v>43</v>
      </c>
      <c r="AB259" s="24">
        <f t="shared" si="33"/>
        <v>5.16</v>
      </c>
      <c r="AC259" s="24">
        <f t="shared" si="22"/>
        <v>-800</v>
      </c>
      <c r="AD259" s="57">
        <f t="shared" si="23"/>
        <v>-928.00000000000011</v>
      </c>
      <c r="AE259" s="56">
        <f t="shared" si="31"/>
        <v>-89.031111111111116</v>
      </c>
      <c r="AF259" s="57">
        <f t="shared" si="32"/>
        <v>-89.204543999999999</v>
      </c>
      <c r="AG259" s="39">
        <f t="shared" si="24"/>
        <v>0</v>
      </c>
      <c r="AH259" s="39">
        <f t="shared" si="25"/>
        <v>0</v>
      </c>
      <c r="AI259" s="57">
        <f t="shared" si="26"/>
        <v>21.333333333333332</v>
      </c>
      <c r="AJ259" s="57">
        <f t="shared" si="27"/>
        <v>-199.11111111111111</v>
      </c>
      <c r="AK259" s="39">
        <f t="shared" si="28"/>
        <v>4</v>
      </c>
      <c r="AL259" s="39">
        <f t="shared" si="29"/>
        <v>800</v>
      </c>
      <c r="AM259" s="39">
        <f t="shared" si="30"/>
        <v>0</v>
      </c>
    </row>
    <row r="260" spans="27:39" ht="17.100000000000001" customHeight="1" x14ac:dyDescent="0.2">
      <c r="AA260">
        <f t="shared" si="21"/>
        <v>44</v>
      </c>
      <c r="AB260" s="24">
        <f t="shared" si="33"/>
        <v>5.28</v>
      </c>
      <c r="AC260" s="24">
        <f t="shared" si="22"/>
        <v>-800</v>
      </c>
      <c r="AD260" s="57">
        <f t="shared" si="23"/>
        <v>-1024.0000000000002</v>
      </c>
      <c r="AE260" s="56">
        <f t="shared" si="31"/>
        <v>-86.471111111111114</v>
      </c>
      <c r="AF260" s="57">
        <f t="shared" si="32"/>
        <v>-86.704127999999997</v>
      </c>
      <c r="AG260" s="39">
        <f t="shared" si="24"/>
        <v>0</v>
      </c>
      <c r="AH260" s="39">
        <f t="shared" si="25"/>
        <v>0</v>
      </c>
      <c r="AI260" s="57">
        <f t="shared" si="26"/>
        <v>21.333333333333332</v>
      </c>
      <c r="AJ260" s="57">
        <f t="shared" si="27"/>
        <v>-199.11111111111111</v>
      </c>
      <c r="AK260" s="39">
        <f t="shared" si="28"/>
        <v>4</v>
      </c>
      <c r="AL260" s="39">
        <f t="shared" si="29"/>
        <v>800</v>
      </c>
      <c r="AM260" s="39">
        <f t="shared" si="30"/>
        <v>0</v>
      </c>
    </row>
    <row r="261" spans="27:39" ht="17.100000000000001" customHeight="1" x14ac:dyDescent="0.2">
      <c r="AA261">
        <f t="shared" si="21"/>
        <v>45</v>
      </c>
      <c r="AB261" s="24">
        <f t="shared" si="33"/>
        <v>5.4</v>
      </c>
      <c r="AC261" s="24">
        <f t="shared" si="22"/>
        <v>-800</v>
      </c>
      <c r="AD261" s="57">
        <f t="shared" si="23"/>
        <v>-1120.0000000000002</v>
      </c>
      <c r="AE261" s="56">
        <f t="shared" si="31"/>
        <v>-83.911111111111111</v>
      </c>
      <c r="AF261" s="57">
        <f t="shared" si="32"/>
        <v>-84.215999999999994</v>
      </c>
      <c r="AG261" s="39">
        <f t="shared" si="24"/>
        <v>0</v>
      </c>
      <c r="AH261" s="39">
        <f t="shared" si="25"/>
        <v>0</v>
      </c>
      <c r="AI261" s="57">
        <f t="shared" si="26"/>
        <v>21.333333333333332</v>
      </c>
      <c r="AJ261" s="57">
        <f t="shared" si="27"/>
        <v>-199.11111111111111</v>
      </c>
      <c r="AK261" s="39">
        <f t="shared" si="28"/>
        <v>4</v>
      </c>
      <c r="AL261" s="39">
        <f t="shared" si="29"/>
        <v>800</v>
      </c>
      <c r="AM261" s="39">
        <f t="shared" si="30"/>
        <v>0</v>
      </c>
    </row>
    <row r="262" spans="27:39" ht="17.100000000000001" customHeight="1" x14ac:dyDescent="0.2">
      <c r="AA262">
        <f t="shared" si="21"/>
        <v>46</v>
      </c>
      <c r="AB262" s="24">
        <f t="shared" si="33"/>
        <v>5.52</v>
      </c>
      <c r="AC262" s="24">
        <f t="shared" si="22"/>
        <v>-800</v>
      </c>
      <c r="AD262" s="57">
        <f t="shared" si="23"/>
        <v>-1215.9999999999995</v>
      </c>
      <c r="AE262" s="56">
        <f t="shared" si="31"/>
        <v>-81.351111111111123</v>
      </c>
      <c r="AF262" s="57">
        <f t="shared" si="32"/>
        <v>-81.741312000000008</v>
      </c>
      <c r="AG262" s="39">
        <f t="shared" si="24"/>
        <v>0</v>
      </c>
      <c r="AH262" s="39">
        <f t="shared" si="25"/>
        <v>0</v>
      </c>
      <c r="AI262" s="57">
        <f t="shared" si="26"/>
        <v>21.333333333333332</v>
      </c>
      <c r="AJ262" s="57">
        <f t="shared" si="27"/>
        <v>-199.11111111111111</v>
      </c>
      <c r="AK262" s="39">
        <f t="shared" si="28"/>
        <v>4</v>
      </c>
      <c r="AL262" s="39">
        <f t="shared" si="29"/>
        <v>800</v>
      </c>
      <c r="AM262" s="39">
        <f t="shared" si="30"/>
        <v>0</v>
      </c>
    </row>
    <row r="263" spans="27:39" ht="17.100000000000001" customHeight="1" x14ac:dyDescent="0.2">
      <c r="AA263">
        <f t="shared" si="21"/>
        <v>47</v>
      </c>
      <c r="AB263" s="24">
        <f t="shared" si="33"/>
        <v>5.64</v>
      </c>
      <c r="AC263" s="24">
        <f t="shared" si="22"/>
        <v>-800</v>
      </c>
      <c r="AD263" s="57">
        <f t="shared" si="23"/>
        <v>-1311.9999999999998</v>
      </c>
      <c r="AE263" s="56">
        <f t="shared" si="31"/>
        <v>-78.791111111111121</v>
      </c>
      <c r="AF263" s="57">
        <f t="shared" si="32"/>
        <v>-79.281216000000015</v>
      </c>
      <c r="AG263" s="39">
        <f t="shared" si="24"/>
        <v>0</v>
      </c>
      <c r="AH263" s="39">
        <f t="shared" si="25"/>
        <v>0</v>
      </c>
      <c r="AI263" s="57">
        <f t="shared" si="26"/>
        <v>21.333333333333332</v>
      </c>
      <c r="AJ263" s="57">
        <f t="shared" si="27"/>
        <v>-199.11111111111111</v>
      </c>
      <c r="AK263" s="39">
        <f t="shared" si="28"/>
        <v>4</v>
      </c>
      <c r="AL263" s="39">
        <f t="shared" si="29"/>
        <v>800</v>
      </c>
      <c r="AM263" s="39">
        <f t="shared" si="30"/>
        <v>0</v>
      </c>
    </row>
    <row r="264" spans="27:39" ht="17.100000000000001" customHeight="1" x14ac:dyDescent="0.2">
      <c r="AA264">
        <f t="shared" si="21"/>
        <v>48</v>
      </c>
      <c r="AB264" s="24">
        <f t="shared" si="33"/>
        <v>5.76</v>
      </c>
      <c r="AC264" s="24">
        <f t="shared" si="22"/>
        <v>-800</v>
      </c>
      <c r="AD264" s="57">
        <f t="shared" si="23"/>
        <v>-1407.9999999999998</v>
      </c>
      <c r="AE264" s="56">
        <f t="shared" si="31"/>
        <v>-76.231111111111119</v>
      </c>
      <c r="AF264" s="57">
        <f t="shared" si="32"/>
        <v>-76.836864000000006</v>
      </c>
      <c r="AG264" s="39">
        <f t="shared" si="24"/>
        <v>0</v>
      </c>
      <c r="AH264" s="39">
        <f t="shared" si="25"/>
        <v>0</v>
      </c>
      <c r="AI264" s="57">
        <f t="shared" si="26"/>
        <v>21.333333333333332</v>
      </c>
      <c r="AJ264" s="57">
        <f t="shared" si="27"/>
        <v>-199.11111111111111</v>
      </c>
      <c r="AK264" s="39">
        <f t="shared" si="28"/>
        <v>4</v>
      </c>
      <c r="AL264" s="39">
        <f t="shared" si="29"/>
        <v>800</v>
      </c>
      <c r="AM264" s="39">
        <f t="shared" si="30"/>
        <v>0</v>
      </c>
    </row>
    <row r="265" spans="27:39" ht="17.100000000000001" customHeight="1" x14ac:dyDescent="0.2">
      <c r="AA265">
        <f t="shared" si="21"/>
        <v>49</v>
      </c>
      <c r="AB265" s="24">
        <f t="shared" si="33"/>
        <v>5.88</v>
      </c>
      <c r="AC265" s="24">
        <f t="shared" si="22"/>
        <v>-800</v>
      </c>
      <c r="AD265" s="57">
        <f t="shared" si="23"/>
        <v>-1504</v>
      </c>
      <c r="AE265" s="56">
        <f t="shared" si="31"/>
        <v>-73.671111111111117</v>
      </c>
      <c r="AF265" s="57">
        <f t="shared" si="32"/>
        <v>-74.409407999999999</v>
      </c>
      <c r="AG265" s="39">
        <f t="shared" si="24"/>
        <v>0</v>
      </c>
      <c r="AH265" s="39">
        <f t="shared" si="25"/>
        <v>0</v>
      </c>
      <c r="AI265" s="57">
        <f t="shared" si="26"/>
        <v>21.333333333333332</v>
      </c>
      <c r="AJ265" s="57">
        <f t="shared" si="27"/>
        <v>-199.11111111111111</v>
      </c>
      <c r="AK265" s="39">
        <f t="shared" si="28"/>
        <v>4</v>
      </c>
      <c r="AL265" s="39">
        <f t="shared" si="29"/>
        <v>800</v>
      </c>
      <c r="AM265" s="39">
        <f t="shared" si="30"/>
        <v>0</v>
      </c>
    </row>
    <row r="266" spans="27:39" ht="17.100000000000001" customHeight="1" x14ac:dyDescent="0.2">
      <c r="AA266">
        <f t="shared" si="21"/>
        <v>50</v>
      </c>
      <c r="AB266" s="24">
        <f t="shared" si="33"/>
        <v>6</v>
      </c>
      <c r="AC266" s="24">
        <f t="shared" si="22"/>
        <v>-800</v>
      </c>
      <c r="AD266" s="57">
        <f t="shared" si="23"/>
        <v>-1600</v>
      </c>
      <c r="AE266" s="56">
        <f t="shared" si="31"/>
        <v>-71.111111111111114</v>
      </c>
      <c r="AF266" s="57">
        <f t="shared" si="32"/>
        <v>-72</v>
      </c>
      <c r="AG266" s="39">
        <f t="shared" si="24"/>
        <v>0</v>
      </c>
      <c r="AH266" s="39">
        <f t="shared" si="25"/>
        <v>0</v>
      </c>
      <c r="AI266" s="57">
        <f t="shared" si="26"/>
        <v>21.333333333333332</v>
      </c>
      <c r="AJ266" s="57">
        <f t="shared" si="27"/>
        <v>-199.11111111111111</v>
      </c>
      <c r="AK266" s="39">
        <f t="shared" si="28"/>
        <v>4</v>
      </c>
      <c r="AL266" s="39">
        <f t="shared" si="29"/>
        <v>800</v>
      </c>
      <c r="AM266" s="39">
        <f t="shared" si="30"/>
        <v>0</v>
      </c>
    </row>
    <row r="267" spans="27:39" ht="17.100000000000001" customHeight="1" x14ac:dyDescent="0.2">
      <c r="AA267">
        <f t="shared" si="21"/>
        <v>51</v>
      </c>
      <c r="AB267" s="24">
        <f t="shared" si="33"/>
        <v>6.12</v>
      </c>
      <c r="AC267" s="24">
        <f t="shared" si="22"/>
        <v>-800</v>
      </c>
      <c r="AD267" s="57">
        <f t="shared" si="23"/>
        <v>-1696</v>
      </c>
      <c r="AE267" s="56">
        <f t="shared" si="31"/>
        <v>-68.551111111111112</v>
      </c>
      <c r="AF267" s="57">
        <f t="shared" si="32"/>
        <v>-69.609791999999999</v>
      </c>
      <c r="AG267" s="39">
        <f t="shared" si="24"/>
        <v>0</v>
      </c>
      <c r="AH267" s="39">
        <f t="shared" si="25"/>
        <v>0</v>
      </c>
      <c r="AI267" s="57">
        <f t="shared" si="26"/>
        <v>21.333333333333332</v>
      </c>
      <c r="AJ267" s="57">
        <f t="shared" si="27"/>
        <v>-199.11111111111111</v>
      </c>
      <c r="AK267" s="39">
        <f t="shared" si="28"/>
        <v>4</v>
      </c>
      <c r="AL267" s="39">
        <f t="shared" si="29"/>
        <v>800</v>
      </c>
      <c r="AM267" s="39">
        <f t="shared" si="30"/>
        <v>0</v>
      </c>
    </row>
    <row r="268" spans="27:39" ht="17.100000000000001" customHeight="1" x14ac:dyDescent="0.2">
      <c r="AA268">
        <f t="shared" si="21"/>
        <v>52</v>
      </c>
      <c r="AB268" s="24">
        <f t="shared" si="33"/>
        <v>6.24</v>
      </c>
      <c r="AC268" s="24">
        <f t="shared" si="22"/>
        <v>-800</v>
      </c>
      <c r="AD268" s="57">
        <f t="shared" si="23"/>
        <v>-1792.0000000000002</v>
      </c>
      <c r="AE268" s="56">
        <f t="shared" si="31"/>
        <v>-65.99111111111111</v>
      </c>
      <c r="AF268" s="57">
        <f t="shared" si="32"/>
        <v>-67.239936</v>
      </c>
      <c r="AG268" s="39">
        <f t="shared" si="24"/>
        <v>0</v>
      </c>
      <c r="AH268" s="39">
        <f t="shared" si="25"/>
        <v>0</v>
      </c>
      <c r="AI268" s="57">
        <f t="shared" si="26"/>
        <v>21.333333333333332</v>
      </c>
      <c r="AJ268" s="57">
        <f t="shared" si="27"/>
        <v>-199.11111111111111</v>
      </c>
      <c r="AK268" s="39">
        <f t="shared" si="28"/>
        <v>4</v>
      </c>
      <c r="AL268" s="39">
        <f t="shared" si="29"/>
        <v>800</v>
      </c>
      <c r="AM268" s="39">
        <f t="shared" si="30"/>
        <v>0</v>
      </c>
    </row>
    <row r="269" spans="27:39" ht="17.100000000000001" customHeight="1" x14ac:dyDescent="0.2">
      <c r="AA269">
        <f t="shared" si="21"/>
        <v>53</v>
      </c>
      <c r="AB269" s="24">
        <f t="shared" si="33"/>
        <v>6.36</v>
      </c>
      <c r="AC269" s="24">
        <f t="shared" si="22"/>
        <v>-800</v>
      </c>
      <c r="AD269" s="57">
        <f t="shared" si="23"/>
        <v>-1888.0000000000002</v>
      </c>
      <c r="AE269" s="56">
        <f t="shared" si="31"/>
        <v>-63.431111111111107</v>
      </c>
      <c r="AF269" s="57">
        <f t="shared" si="32"/>
        <v>-64.891583999999995</v>
      </c>
      <c r="AG269" s="39">
        <f t="shared" si="24"/>
        <v>0</v>
      </c>
      <c r="AH269" s="39">
        <f t="shared" si="25"/>
        <v>0</v>
      </c>
      <c r="AI269" s="57">
        <f t="shared" si="26"/>
        <v>21.333333333333332</v>
      </c>
      <c r="AJ269" s="57">
        <f t="shared" si="27"/>
        <v>-199.11111111111111</v>
      </c>
      <c r="AK269" s="39">
        <f t="shared" si="28"/>
        <v>4</v>
      </c>
      <c r="AL269" s="39">
        <f t="shared" si="29"/>
        <v>800</v>
      </c>
      <c r="AM269" s="39">
        <f t="shared" si="30"/>
        <v>0</v>
      </c>
    </row>
    <row r="270" spans="27:39" ht="17.100000000000001" customHeight="1" x14ac:dyDescent="0.2">
      <c r="AA270">
        <f t="shared" si="21"/>
        <v>54</v>
      </c>
      <c r="AB270" s="24">
        <f t="shared" si="33"/>
        <v>6.48</v>
      </c>
      <c r="AC270" s="24">
        <f t="shared" si="22"/>
        <v>-800</v>
      </c>
      <c r="AD270" s="57">
        <f t="shared" si="23"/>
        <v>-1984.0000000000005</v>
      </c>
      <c r="AE270" s="56">
        <f t="shared" si="31"/>
        <v>-60.871111111111105</v>
      </c>
      <c r="AF270" s="57">
        <f t="shared" si="32"/>
        <v>-62.565887999999994</v>
      </c>
      <c r="AG270" s="39">
        <f t="shared" si="24"/>
        <v>0</v>
      </c>
      <c r="AH270" s="39">
        <f t="shared" si="25"/>
        <v>0</v>
      </c>
      <c r="AI270" s="57">
        <f t="shared" si="26"/>
        <v>21.333333333333332</v>
      </c>
      <c r="AJ270" s="57">
        <f t="shared" si="27"/>
        <v>-199.11111111111111</v>
      </c>
      <c r="AK270" s="39">
        <f t="shared" si="28"/>
        <v>4</v>
      </c>
      <c r="AL270" s="39">
        <f t="shared" si="29"/>
        <v>800</v>
      </c>
      <c r="AM270" s="39">
        <f t="shared" si="30"/>
        <v>0</v>
      </c>
    </row>
    <row r="271" spans="27:39" ht="17.100000000000001" customHeight="1" x14ac:dyDescent="0.2">
      <c r="AA271">
        <f t="shared" si="21"/>
        <v>55</v>
      </c>
      <c r="AB271" s="24">
        <f t="shared" si="33"/>
        <v>6.6</v>
      </c>
      <c r="AC271" s="24">
        <f t="shared" si="22"/>
        <v>-800</v>
      </c>
      <c r="AD271" s="57">
        <f t="shared" si="23"/>
        <v>-2079.9999999999995</v>
      </c>
      <c r="AE271" s="56">
        <f t="shared" si="31"/>
        <v>-58.311111111111131</v>
      </c>
      <c r="AF271" s="57">
        <f t="shared" si="32"/>
        <v>-60.264000000000017</v>
      </c>
      <c r="AG271" s="39">
        <f t="shared" si="24"/>
        <v>0</v>
      </c>
      <c r="AH271" s="39">
        <f t="shared" si="25"/>
        <v>0</v>
      </c>
      <c r="AI271" s="57">
        <f t="shared" si="26"/>
        <v>21.333333333333332</v>
      </c>
      <c r="AJ271" s="57">
        <f t="shared" si="27"/>
        <v>-199.11111111111111</v>
      </c>
      <c r="AK271" s="39">
        <f t="shared" si="28"/>
        <v>4</v>
      </c>
      <c r="AL271" s="39">
        <f t="shared" si="29"/>
        <v>800</v>
      </c>
      <c r="AM271" s="39">
        <f t="shared" si="30"/>
        <v>0</v>
      </c>
    </row>
    <row r="272" spans="27:39" ht="17.100000000000001" customHeight="1" x14ac:dyDescent="0.2">
      <c r="AA272">
        <f t="shared" si="21"/>
        <v>56</v>
      </c>
      <c r="AB272" s="24">
        <f t="shared" si="33"/>
        <v>6.72</v>
      </c>
      <c r="AC272" s="24">
        <f t="shared" si="22"/>
        <v>-800</v>
      </c>
      <c r="AD272" s="57">
        <f t="shared" si="23"/>
        <v>-2176</v>
      </c>
      <c r="AE272" s="56">
        <f t="shared" si="31"/>
        <v>-55.751111111111129</v>
      </c>
      <c r="AF272" s="57">
        <f t="shared" si="32"/>
        <v>-57.987072000000019</v>
      </c>
      <c r="AG272" s="39">
        <f t="shared" si="24"/>
        <v>0</v>
      </c>
      <c r="AH272" s="39">
        <f t="shared" si="25"/>
        <v>0</v>
      </c>
      <c r="AI272" s="57">
        <f t="shared" si="26"/>
        <v>21.333333333333332</v>
      </c>
      <c r="AJ272" s="57">
        <f t="shared" si="27"/>
        <v>-199.11111111111111</v>
      </c>
      <c r="AK272" s="39">
        <f t="shared" si="28"/>
        <v>4</v>
      </c>
      <c r="AL272" s="39">
        <f t="shared" si="29"/>
        <v>800</v>
      </c>
      <c r="AM272" s="39">
        <f t="shared" si="30"/>
        <v>0</v>
      </c>
    </row>
    <row r="273" spans="27:39" ht="17.100000000000001" customHeight="1" x14ac:dyDescent="0.2">
      <c r="AA273">
        <f t="shared" si="21"/>
        <v>57</v>
      </c>
      <c r="AB273" s="24">
        <f t="shared" si="33"/>
        <v>6.84</v>
      </c>
      <c r="AC273" s="24">
        <f t="shared" si="22"/>
        <v>-800</v>
      </c>
      <c r="AD273" s="57">
        <f t="shared" si="23"/>
        <v>-2272</v>
      </c>
      <c r="AE273" s="56">
        <f t="shared" si="31"/>
        <v>-53.191111111111127</v>
      </c>
      <c r="AF273" s="57">
        <f t="shared" si="32"/>
        <v>-55.736256000000019</v>
      </c>
      <c r="AG273" s="39">
        <f t="shared" si="24"/>
        <v>0</v>
      </c>
      <c r="AH273" s="39">
        <f t="shared" si="25"/>
        <v>0</v>
      </c>
      <c r="AI273" s="57">
        <f t="shared" si="26"/>
        <v>21.333333333333332</v>
      </c>
      <c r="AJ273" s="57">
        <f t="shared" si="27"/>
        <v>-199.11111111111111</v>
      </c>
      <c r="AK273" s="39">
        <f t="shared" si="28"/>
        <v>4</v>
      </c>
      <c r="AL273" s="39">
        <f t="shared" si="29"/>
        <v>800</v>
      </c>
      <c r="AM273" s="39">
        <f t="shared" si="30"/>
        <v>0</v>
      </c>
    </row>
    <row r="274" spans="27:39" ht="17.100000000000001" customHeight="1" x14ac:dyDescent="0.2">
      <c r="AA274">
        <f t="shared" si="21"/>
        <v>58</v>
      </c>
      <c r="AB274" s="24">
        <f t="shared" si="33"/>
        <v>6.96</v>
      </c>
      <c r="AC274" s="24">
        <f t="shared" si="22"/>
        <v>-800</v>
      </c>
      <c r="AD274" s="57">
        <f t="shared" si="23"/>
        <v>-2368</v>
      </c>
      <c r="AE274" s="56">
        <f t="shared" si="31"/>
        <v>-50.631111111111125</v>
      </c>
      <c r="AF274" s="57">
        <f t="shared" si="32"/>
        <v>-53.512704000000014</v>
      </c>
      <c r="AG274" s="39">
        <f t="shared" si="24"/>
        <v>0</v>
      </c>
      <c r="AH274" s="39">
        <f t="shared" si="25"/>
        <v>0</v>
      </c>
      <c r="AI274" s="57">
        <f t="shared" si="26"/>
        <v>21.333333333333332</v>
      </c>
      <c r="AJ274" s="57">
        <f t="shared" si="27"/>
        <v>-199.11111111111111</v>
      </c>
      <c r="AK274" s="39">
        <f t="shared" si="28"/>
        <v>4</v>
      </c>
      <c r="AL274" s="39">
        <f t="shared" si="29"/>
        <v>800</v>
      </c>
      <c r="AM274" s="39">
        <f t="shared" si="30"/>
        <v>0</v>
      </c>
    </row>
    <row r="275" spans="27:39" ht="17.100000000000001" customHeight="1" x14ac:dyDescent="0.2">
      <c r="AA275">
        <f t="shared" si="21"/>
        <v>59</v>
      </c>
      <c r="AB275" s="24">
        <f t="shared" si="33"/>
        <v>7.08</v>
      </c>
      <c r="AC275" s="24">
        <f t="shared" si="22"/>
        <v>-800</v>
      </c>
      <c r="AD275" s="57">
        <f t="shared" si="23"/>
        <v>-2464</v>
      </c>
      <c r="AE275" s="56">
        <f t="shared" si="31"/>
        <v>-48.071111111111122</v>
      </c>
      <c r="AF275" s="57">
        <f t="shared" si="32"/>
        <v>-51.317568000000009</v>
      </c>
      <c r="AG275" s="39">
        <f t="shared" si="24"/>
        <v>0</v>
      </c>
      <c r="AH275" s="39">
        <f t="shared" si="25"/>
        <v>0</v>
      </c>
      <c r="AI275" s="57">
        <f t="shared" si="26"/>
        <v>21.333333333333332</v>
      </c>
      <c r="AJ275" s="57">
        <f t="shared" si="27"/>
        <v>-199.11111111111111</v>
      </c>
      <c r="AK275" s="39">
        <f t="shared" si="28"/>
        <v>4</v>
      </c>
      <c r="AL275" s="39">
        <f t="shared" si="29"/>
        <v>800</v>
      </c>
      <c r="AM275" s="39">
        <f t="shared" si="30"/>
        <v>0</v>
      </c>
    </row>
    <row r="276" spans="27:39" ht="17.100000000000001" customHeight="1" x14ac:dyDescent="0.2">
      <c r="AA276">
        <f t="shared" si="21"/>
        <v>60</v>
      </c>
      <c r="AB276" s="24">
        <f t="shared" si="33"/>
        <v>7.2</v>
      </c>
      <c r="AC276" s="24">
        <f t="shared" si="22"/>
        <v>-800</v>
      </c>
      <c r="AD276" s="57">
        <f t="shared" si="23"/>
        <v>-2560</v>
      </c>
      <c r="AE276" s="56">
        <f t="shared" si="31"/>
        <v>-45.51111111111112</v>
      </c>
      <c r="AF276" s="57">
        <f t="shared" si="32"/>
        <v>-49.152000000000008</v>
      </c>
      <c r="AG276" s="39">
        <f t="shared" si="24"/>
        <v>0</v>
      </c>
      <c r="AH276" s="39">
        <f t="shared" si="25"/>
        <v>0</v>
      </c>
      <c r="AI276" s="57">
        <f t="shared" si="26"/>
        <v>21.333333333333332</v>
      </c>
      <c r="AJ276" s="57">
        <f t="shared" si="27"/>
        <v>-199.11111111111111</v>
      </c>
      <c r="AK276" s="39">
        <f t="shared" si="28"/>
        <v>4</v>
      </c>
      <c r="AL276" s="39">
        <f t="shared" si="29"/>
        <v>800</v>
      </c>
      <c r="AM276" s="39">
        <f t="shared" si="30"/>
        <v>0</v>
      </c>
    </row>
    <row r="277" spans="27:39" ht="17.100000000000001" customHeight="1" x14ac:dyDescent="0.2">
      <c r="AA277">
        <f t="shared" si="21"/>
        <v>61</v>
      </c>
      <c r="AB277" s="24">
        <f t="shared" si="33"/>
        <v>7.32</v>
      </c>
      <c r="AC277" s="24">
        <f t="shared" si="22"/>
        <v>-800</v>
      </c>
      <c r="AD277" s="57">
        <f t="shared" si="23"/>
        <v>-2656</v>
      </c>
      <c r="AE277" s="56">
        <f t="shared" si="31"/>
        <v>-42.951111111111118</v>
      </c>
      <c r="AF277" s="57">
        <f t="shared" si="32"/>
        <v>-47.01715200000001</v>
      </c>
      <c r="AG277" s="39">
        <f t="shared" si="24"/>
        <v>0</v>
      </c>
      <c r="AH277" s="39">
        <f t="shared" si="25"/>
        <v>0</v>
      </c>
      <c r="AI277" s="57">
        <f t="shared" si="26"/>
        <v>21.333333333333332</v>
      </c>
      <c r="AJ277" s="57">
        <f t="shared" si="27"/>
        <v>-199.11111111111111</v>
      </c>
      <c r="AK277" s="39">
        <f t="shared" si="28"/>
        <v>4</v>
      </c>
      <c r="AL277" s="39">
        <f t="shared" si="29"/>
        <v>800</v>
      </c>
      <c r="AM277" s="39">
        <f t="shared" si="30"/>
        <v>0</v>
      </c>
    </row>
    <row r="278" spans="27:39" ht="17.100000000000001" customHeight="1" x14ac:dyDescent="0.2">
      <c r="AA278">
        <f t="shared" si="21"/>
        <v>62</v>
      </c>
      <c r="AB278" s="24">
        <f t="shared" si="33"/>
        <v>7.44</v>
      </c>
      <c r="AC278" s="24">
        <f t="shared" si="22"/>
        <v>-800</v>
      </c>
      <c r="AD278" s="57">
        <f t="shared" si="23"/>
        <v>-2752.0000000000005</v>
      </c>
      <c r="AE278" s="56">
        <f t="shared" si="31"/>
        <v>-40.391111111111115</v>
      </c>
      <c r="AF278" s="57">
        <f t="shared" si="32"/>
        <v>-44.914176000000005</v>
      </c>
      <c r="AG278" s="39">
        <f t="shared" si="24"/>
        <v>0</v>
      </c>
      <c r="AH278" s="39">
        <f t="shared" si="25"/>
        <v>0</v>
      </c>
      <c r="AI278" s="57">
        <f t="shared" si="26"/>
        <v>21.333333333333332</v>
      </c>
      <c r="AJ278" s="57">
        <f t="shared" si="27"/>
        <v>-199.11111111111111</v>
      </c>
      <c r="AK278" s="39">
        <f t="shared" si="28"/>
        <v>4</v>
      </c>
      <c r="AL278" s="39">
        <f t="shared" si="29"/>
        <v>800</v>
      </c>
      <c r="AM278" s="39">
        <f t="shared" si="30"/>
        <v>0</v>
      </c>
    </row>
    <row r="279" spans="27:39" ht="17.100000000000001" customHeight="1" x14ac:dyDescent="0.2">
      <c r="AA279">
        <f t="shared" si="21"/>
        <v>63</v>
      </c>
      <c r="AB279" s="24">
        <f t="shared" si="33"/>
        <v>7.56</v>
      </c>
      <c r="AC279" s="24">
        <f t="shared" si="22"/>
        <v>-800</v>
      </c>
      <c r="AD279" s="57">
        <f t="shared" si="23"/>
        <v>-2847.9999999999995</v>
      </c>
      <c r="AE279" s="56">
        <f t="shared" si="31"/>
        <v>-37.831111111111142</v>
      </c>
      <c r="AF279" s="57">
        <f t="shared" si="32"/>
        <v>-42.844224000000025</v>
      </c>
      <c r="AG279" s="39">
        <f t="shared" si="24"/>
        <v>0</v>
      </c>
      <c r="AH279" s="39">
        <f t="shared" si="25"/>
        <v>0</v>
      </c>
      <c r="AI279" s="57">
        <f t="shared" si="26"/>
        <v>21.333333333333332</v>
      </c>
      <c r="AJ279" s="57">
        <f t="shared" si="27"/>
        <v>-199.11111111111111</v>
      </c>
      <c r="AK279" s="39">
        <f t="shared" si="28"/>
        <v>4</v>
      </c>
      <c r="AL279" s="39">
        <f t="shared" si="29"/>
        <v>800</v>
      </c>
      <c r="AM279" s="39">
        <f t="shared" si="30"/>
        <v>0</v>
      </c>
    </row>
    <row r="280" spans="27:39" ht="17.100000000000001" customHeight="1" x14ac:dyDescent="0.2">
      <c r="AA280">
        <f t="shared" si="21"/>
        <v>64</v>
      </c>
      <c r="AB280" s="24">
        <f t="shared" si="33"/>
        <v>7.68</v>
      </c>
      <c r="AC280" s="24">
        <f t="shared" si="22"/>
        <v>-800</v>
      </c>
      <c r="AD280" s="57">
        <f t="shared" si="23"/>
        <v>-2944</v>
      </c>
      <c r="AE280" s="56">
        <f t="shared" ref="AE280:AE316" si="34" xml:space="preserve"> AJ280 +  AI280*AB280 + AH280*AB280^2*100000/(2*E*I) + AG280*AB280^3*100000/(6*E*I)</f>
        <v>-35.271111111111139</v>
      </c>
      <c r="AF280" s="57">
        <f t="shared" ref="AF280:AF311" si="35" xml:space="preserve"> IF( AB280 &lt;= AK280,  AE280,        AE280  - AL280*(AB280 - AK280)^3*100000/(6*E*I)                )</f>
        <v>-40.808448000000027</v>
      </c>
      <c r="AG280" s="39">
        <f t="shared" si="24"/>
        <v>0</v>
      </c>
      <c r="AH280" s="39">
        <f t="shared" si="25"/>
        <v>0</v>
      </c>
      <c r="AI280" s="57">
        <f t="shared" si="26"/>
        <v>21.333333333333332</v>
      </c>
      <c r="AJ280" s="57">
        <f t="shared" si="27"/>
        <v>-199.11111111111111</v>
      </c>
      <c r="AK280" s="39">
        <f t="shared" si="28"/>
        <v>4</v>
      </c>
      <c r="AL280" s="39">
        <f t="shared" si="29"/>
        <v>800</v>
      </c>
      <c r="AM280" s="39">
        <f t="shared" si="30"/>
        <v>0</v>
      </c>
    </row>
    <row r="281" spans="27:39" ht="17.100000000000001" customHeight="1" x14ac:dyDescent="0.2">
      <c r="AA281">
        <f t="shared" si="21"/>
        <v>65</v>
      </c>
      <c r="AB281" s="24">
        <f t="shared" ref="AB281:AB312" si="36" xml:space="preserve"> L*AA281/100</f>
        <v>7.8</v>
      </c>
      <c r="AC281" s="24">
        <f t="shared" si="22"/>
        <v>-800</v>
      </c>
      <c r="AD281" s="57">
        <f t="shared" si="23"/>
        <v>-3040</v>
      </c>
      <c r="AE281" s="56">
        <f t="shared" si="34"/>
        <v>-32.711111111111137</v>
      </c>
      <c r="AF281" s="57">
        <f t="shared" si="35"/>
        <v>-38.808000000000021</v>
      </c>
      <c r="AG281" s="39">
        <f t="shared" si="24"/>
        <v>0</v>
      </c>
      <c r="AH281" s="39">
        <f t="shared" si="25"/>
        <v>0</v>
      </c>
      <c r="AI281" s="57">
        <f t="shared" si="26"/>
        <v>21.333333333333332</v>
      </c>
      <c r="AJ281" s="57">
        <f t="shared" si="27"/>
        <v>-199.11111111111111</v>
      </c>
      <c r="AK281" s="39">
        <f t="shared" si="28"/>
        <v>4</v>
      </c>
      <c r="AL281" s="39">
        <f t="shared" si="29"/>
        <v>800</v>
      </c>
      <c r="AM281" s="39">
        <f t="shared" si="30"/>
        <v>0</v>
      </c>
    </row>
    <row r="282" spans="27:39" ht="17.100000000000001" customHeight="1" x14ac:dyDescent="0.2">
      <c r="AA282">
        <f t="shared" ref="AA282:AA316" si="37">AA281+1</f>
        <v>66</v>
      </c>
      <c r="AB282" s="24">
        <f t="shared" si="36"/>
        <v>7.92</v>
      </c>
      <c r="AC282" s="24">
        <f t="shared" ref="AC282:AC316" si="38" xml:space="preserve"> IF( AB282 &lt;= AK282,   AG282,   AG282 - AL282)</f>
        <v>-800</v>
      </c>
      <c r="AD282" s="57">
        <f t="shared" ref="AD282:AD316" si="39" xml:space="preserve"> IF( AB282 &lt;= AK282,  AH282 + AG282*AB282,     AH282 + AG282*AB282  - AL282*(AB282 - AK282)         )</f>
        <v>-3136</v>
      </c>
      <c r="AE282" s="56">
        <f t="shared" si="34"/>
        <v>-30.151111111111135</v>
      </c>
      <c r="AF282" s="57">
        <f t="shared" si="35"/>
        <v>-36.844032000000027</v>
      </c>
      <c r="AG282" s="39">
        <f t="shared" ref="AG282:AG316" si="40">AG281</f>
        <v>0</v>
      </c>
      <c r="AH282" s="39">
        <f t="shared" ref="AH282:AH316" si="41">AH281</f>
        <v>0</v>
      </c>
      <c r="AI282" s="57">
        <f t="shared" ref="AI282:AI316" si="42">AI281</f>
        <v>21.333333333333332</v>
      </c>
      <c r="AJ282" s="57">
        <f t="shared" ref="AJ282:AJ316" si="43">AJ281</f>
        <v>-199.11111111111111</v>
      </c>
      <c r="AK282" s="39">
        <f t="shared" ref="AK282:AK316" si="44">AK281</f>
        <v>4</v>
      </c>
      <c r="AL282" s="39">
        <f t="shared" ref="AL282:AL316" si="45">AL281</f>
        <v>800</v>
      </c>
      <c r="AM282" s="39">
        <f t="shared" ref="AM282:AM316" si="46">AM281</f>
        <v>0</v>
      </c>
    </row>
    <row r="283" spans="27:39" ht="17.100000000000001" customHeight="1" x14ac:dyDescent="0.2">
      <c r="AA283">
        <f t="shared" si="37"/>
        <v>67</v>
      </c>
      <c r="AB283" s="24">
        <f t="shared" si="36"/>
        <v>8.0399999999999991</v>
      </c>
      <c r="AC283" s="24">
        <f t="shared" si="38"/>
        <v>-800</v>
      </c>
      <c r="AD283" s="57">
        <f t="shared" si="39"/>
        <v>-3231.9999999999991</v>
      </c>
      <c r="AE283" s="56">
        <f t="shared" si="34"/>
        <v>-27.591111111111132</v>
      </c>
      <c r="AF283" s="57">
        <f t="shared" si="35"/>
        <v>-34.917696000000014</v>
      </c>
      <c r="AG283" s="39">
        <f t="shared" si="40"/>
        <v>0</v>
      </c>
      <c r="AH283" s="39">
        <f t="shared" si="41"/>
        <v>0</v>
      </c>
      <c r="AI283" s="57">
        <f t="shared" si="42"/>
        <v>21.333333333333332</v>
      </c>
      <c r="AJ283" s="57">
        <f t="shared" si="43"/>
        <v>-199.11111111111111</v>
      </c>
      <c r="AK283" s="39">
        <f t="shared" si="44"/>
        <v>4</v>
      </c>
      <c r="AL283" s="39">
        <f t="shared" si="45"/>
        <v>800</v>
      </c>
      <c r="AM283" s="39">
        <f t="shared" si="46"/>
        <v>0</v>
      </c>
    </row>
    <row r="284" spans="27:39" ht="17.100000000000001" customHeight="1" x14ac:dyDescent="0.2">
      <c r="AA284">
        <f t="shared" si="37"/>
        <v>68</v>
      </c>
      <c r="AB284" s="24">
        <f t="shared" si="36"/>
        <v>8.16</v>
      </c>
      <c r="AC284" s="24">
        <f t="shared" si="38"/>
        <v>-800</v>
      </c>
      <c r="AD284" s="57">
        <f t="shared" si="39"/>
        <v>-3328</v>
      </c>
      <c r="AE284" s="56">
        <f t="shared" si="34"/>
        <v>-25.03111111111113</v>
      </c>
      <c r="AF284" s="57">
        <f t="shared" si="35"/>
        <v>-33.030144000000021</v>
      </c>
      <c r="AG284" s="39">
        <f t="shared" si="40"/>
        <v>0</v>
      </c>
      <c r="AH284" s="39">
        <f t="shared" si="41"/>
        <v>0</v>
      </c>
      <c r="AI284" s="57">
        <f t="shared" si="42"/>
        <v>21.333333333333332</v>
      </c>
      <c r="AJ284" s="57">
        <f t="shared" si="43"/>
        <v>-199.11111111111111</v>
      </c>
      <c r="AK284" s="39">
        <f t="shared" si="44"/>
        <v>4</v>
      </c>
      <c r="AL284" s="39">
        <f t="shared" si="45"/>
        <v>800</v>
      </c>
      <c r="AM284" s="39">
        <f t="shared" si="46"/>
        <v>0</v>
      </c>
    </row>
    <row r="285" spans="27:39" ht="17.100000000000001" customHeight="1" x14ac:dyDescent="0.2">
      <c r="AA285">
        <f t="shared" si="37"/>
        <v>69</v>
      </c>
      <c r="AB285" s="24">
        <f t="shared" si="36"/>
        <v>8.2799999999999994</v>
      </c>
      <c r="AC285" s="24">
        <f t="shared" si="38"/>
        <v>-800</v>
      </c>
      <c r="AD285" s="57">
        <f t="shared" si="39"/>
        <v>-3423.9999999999995</v>
      </c>
      <c r="AE285" s="56">
        <f t="shared" si="34"/>
        <v>-22.471111111111128</v>
      </c>
      <c r="AF285" s="57">
        <f t="shared" si="35"/>
        <v>-31.182528000000012</v>
      </c>
      <c r="AG285" s="39">
        <f t="shared" si="40"/>
        <v>0</v>
      </c>
      <c r="AH285" s="39">
        <f t="shared" si="41"/>
        <v>0</v>
      </c>
      <c r="AI285" s="57">
        <f t="shared" si="42"/>
        <v>21.333333333333332</v>
      </c>
      <c r="AJ285" s="57">
        <f t="shared" si="43"/>
        <v>-199.11111111111111</v>
      </c>
      <c r="AK285" s="39">
        <f t="shared" si="44"/>
        <v>4</v>
      </c>
      <c r="AL285" s="39">
        <f t="shared" si="45"/>
        <v>800</v>
      </c>
      <c r="AM285" s="39">
        <f t="shared" si="46"/>
        <v>0</v>
      </c>
    </row>
    <row r="286" spans="27:39" ht="17.100000000000001" customHeight="1" x14ac:dyDescent="0.2">
      <c r="AA286">
        <f t="shared" si="37"/>
        <v>70</v>
      </c>
      <c r="AB286" s="24">
        <f t="shared" si="36"/>
        <v>8.4</v>
      </c>
      <c r="AC286" s="24">
        <f t="shared" si="38"/>
        <v>-800</v>
      </c>
      <c r="AD286" s="57">
        <f t="shared" si="39"/>
        <v>-3520.0000000000005</v>
      </c>
      <c r="AE286" s="56">
        <f t="shared" si="34"/>
        <v>-19.911111111111126</v>
      </c>
      <c r="AF286" s="57">
        <f t="shared" si="35"/>
        <v>-29.376000000000019</v>
      </c>
      <c r="AG286" s="39">
        <f t="shared" si="40"/>
        <v>0</v>
      </c>
      <c r="AH286" s="39">
        <f t="shared" si="41"/>
        <v>0</v>
      </c>
      <c r="AI286" s="57">
        <f t="shared" si="42"/>
        <v>21.333333333333332</v>
      </c>
      <c r="AJ286" s="57">
        <f t="shared" si="43"/>
        <v>-199.11111111111111</v>
      </c>
      <c r="AK286" s="39">
        <f t="shared" si="44"/>
        <v>4</v>
      </c>
      <c r="AL286" s="39">
        <f t="shared" si="45"/>
        <v>800</v>
      </c>
      <c r="AM286" s="39">
        <f t="shared" si="46"/>
        <v>0</v>
      </c>
    </row>
    <row r="287" spans="27:39" ht="17.100000000000001" customHeight="1" x14ac:dyDescent="0.2">
      <c r="AA287">
        <f t="shared" si="37"/>
        <v>71</v>
      </c>
      <c r="AB287" s="24">
        <f t="shared" si="36"/>
        <v>8.52</v>
      </c>
      <c r="AC287" s="24">
        <f t="shared" si="38"/>
        <v>-800</v>
      </c>
      <c r="AD287" s="57">
        <f t="shared" si="39"/>
        <v>-3615.9999999999995</v>
      </c>
      <c r="AE287" s="56">
        <f t="shared" si="34"/>
        <v>-17.351111111111123</v>
      </c>
      <c r="AF287" s="57">
        <f t="shared" si="35"/>
        <v>-27.611712000000011</v>
      </c>
      <c r="AG287" s="39">
        <f t="shared" si="40"/>
        <v>0</v>
      </c>
      <c r="AH287" s="39">
        <f t="shared" si="41"/>
        <v>0</v>
      </c>
      <c r="AI287" s="57">
        <f t="shared" si="42"/>
        <v>21.333333333333332</v>
      </c>
      <c r="AJ287" s="57">
        <f t="shared" si="43"/>
        <v>-199.11111111111111</v>
      </c>
      <c r="AK287" s="39">
        <f t="shared" si="44"/>
        <v>4</v>
      </c>
      <c r="AL287" s="39">
        <f t="shared" si="45"/>
        <v>800</v>
      </c>
      <c r="AM287" s="39">
        <f t="shared" si="46"/>
        <v>0</v>
      </c>
    </row>
    <row r="288" spans="27:39" ht="17.100000000000001" customHeight="1" x14ac:dyDescent="0.2">
      <c r="AA288">
        <f t="shared" si="37"/>
        <v>72</v>
      </c>
      <c r="AB288" s="24">
        <f t="shared" si="36"/>
        <v>8.64</v>
      </c>
      <c r="AC288" s="24">
        <f t="shared" si="38"/>
        <v>-800</v>
      </c>
      <c r="AD288" s="57">
        <f t="shared" si="39"/>
        <v>-3712.0000000000005</v>
      </c>
      <c r="AE288" s="56">
        <f t="shared" si="34"/>
        <v>-14.791111111111121</v>
      </c>
      <c r="AF288" s="57">
        <f t="shared" si="35"/>
        <v>-25.890816000000015</v>
      </c>
      <c r="AG288" s="39">
        <f t="shared" si="40"/>
        <v>0</v>
      </c>
      <c r="AH288" s="39">
        <f t="shared" si="41"/>
        <v>0</v>
      </c>
      <c r="AI288" s="57">
        <f t="shared" si="42"/>
        <v>21.333333333333332</v>
      </c>
      <c r="AJ288" s="57">
        <f t="shared" si="43"/>
        <v>-199.11111111111111</v>
      </c>
      <c r="AK288" s="39">
        <f t="shared" si="44"/>
        <v>4</v>
      </c>
      <c r="AL288" s="39">
        <f t="shared" si="45"/>
        <v>800</v>
      </c>
      <c r="AM288" s="39">
        <f t="shared" si="46"/>
        <v>0</v>
      </c>
    </row>
    <row r="289" spans="27:39" ht="17.100000000000001" customHeight="1" x14ac:dyDescent="0.2">
      <c r="AA289">
        <f t="shared" si="37"/>
        <v>73</v>
      </c>
      <c r="AB289" s="24">
        <f t="shared" si="36"/>
        <v>8.76</v>
      </c>
      <c r="AC289" s="24">
        <f t="shared" si="38"/>
        <v>-800</v>
      </c>
      <c r="AD289" s="57">
        <f t="shared" si="39"/>
        <v>-3808</v>
      </c>
      <c r="AE289" s="56">
        <f t="shared" si="34"/>
        <v>-12.231111111111119</v>
      </c>
      <c r="AF289" s="57">
        <f t="shared" si="35"/>
        <v>-24.214464000000007</v>
      </c>
      <c r="AG289" s="39">
        <f t="shared" si="40"/>
        <v>0</v>
      </c>
      <c r="AH289" s="39">
        <f t="shared" si="41"/>
        <v>0</v>
      </c>
      <c r="AI289" s="57">
        <f t="shared" si="42"/>
        <v>21.333333333333332</v>
      </c>
      <c r="AJ289" s="57">
        <f t="shared" si="43"/>
        <v>-199.11111111111111</v>
      </c>
      <c r="AK289" s="39">
        <f t="shared" si="44"/>
        <v>4</v>
      </c>
      <c r="AL289" s="39">
        <f t="shared" si="45"/>
        <v>800</v>
      </c>
      <c r="AM289" s="39">
        <f t="shared" si="46"/>
        <v>0</v>
      </c>
    </row>
    <row r="290" spans="27:39" ht="17.100000000000001" customHeight="1" x14ac:dyDescent="0.2">
      <c r="AA290">
        <f t="shared" si="37"/>
        <v>74</v>
      </c>
      <c r="AB290" s="24">
        <f t="shared" si="36"/>
        <v>8.8800000000000008</v>
      </c>
      <c r="AC290" s="24">
        <f t="shared" si="38"/>
        <v>-800</v>
      </c>
      <c r="AD290" s="57">
        <f t="shared" si="39"/>
        <v>-3904.0000000000005</v>
      </c>
      <c r="AE290" s="56">
        <f t="shared" si="34"/>
        <v>-9.6711111111111165</v>
      </c>
      <c r="AF290" s="57">
        <f t="shared" si="35"/>
        <v>-22.583808000000012</v>
      </c>
      <c r="AG290" s="39">
        <f t="shared" si="40"/>
        <v>0</v>
      </c>
      <c r="AH290" s="39">
        <f t="shared" si="41"/>
        <v>0</v>
      </c>
      <c r="AI290" s="57">
        <f t="shared" si="42"/>
        <v>21.333333333333332</v>
      </c>
      <c r="AJ290" s="57">
        <f t="shared" si="43"/>
        <v>-199.11111111111111</v>
      </c>
      <c r="AK290" s="39">
        <f t="shared" si="44"/>
        <v>4</v>
      </c>
      <c r="AL290" s="39">
        <f t="shared" si="45"/>
        <v>800</v>
      </c>
      <c r="AM290" s="39">
        <f t="shared" si="46"/>
        <v>0</v>
      </c>
    </row>
    <row r="291" spans="27:39" ht="17.100000000000001" customHeight="1" x14ac:dyDescent="0.2">
      <c r="AA291">
        <f t="shared" si="37"/>
        <v>75</v>
      </c>
      <c r="AB291" s="24">
        <f t="shared" si="36"/>
        <v>9</v>
      </c>
      <c r="AC291" s="24">
        <f t="shared" si="38"/>
        <v>-800</v>
      </c>
      <c r="AD291" s="57">
        <f t="shared" si="39"/>
        <v>-4000</v>
      </c>
      <c r="AE291" s="56">
        <f t="shared" si="34"/>
        <v>-7.1111111111111143</v>
      </c>
      <c r="AF291" s="57">
        <f t="shared" si="35"/>
        <v>-21.000000000000004</v>
      </c>
      <c r="AG291" s="39">
        <f t="shared" si="40"/>
        <v>0</v>
      </c>
      <c r="AH291" s="39">
        <f t="shared" si="41"/>
        <v>0</v>
      </c>
      <c r="AI291" s="57">
        <f t="shared" si="42"/>
        <v>21.333333333333332</v>
      </c>
      <c r="AJ291" s="57">
        <f t="shared" si="43"/>
        <v>-199.11111111111111</v>
      </c>
      <c r="AK291" s="39">
        <f t="shared" si="44"/>
        <v>4</v>
      </c>
      <c r="AL291" s="39">
        <f t="shared" si="45"/>
        <v>800</v>
      </c>
      <c r="AM291" s="39">
        <f t="shared" si="46"/>
        <v>0</v>
      </c>
    </row>
    <row r="292" spans="27:39" ht="17.100000000000001" customHeight="1" x14ac:dyDescent="0.2">
      <c r="AA292">
        <f t="shared" si="37"/>
        <v>76</v>
      </c>
      <c r="AB292" s="24">
        <f t="shared" si="36"/>
        <v>9.1199999999999992</v>
      </c>
      <c r="AC292" s="24">
        <f t="shared" si="38"/>
        <v>-800</v>
      </c>
      <c r="AD292" s="57">
        <f t="shared" si="39"/>
        <v>-4095.9999999999995</v>
      </c>
      <c r="AE292" s="56">
        <f t="shared" si="34"/>
        <v>-4.5511111111111404</v>
      </c>
      <c r="AF292" s="57">
        <f t="shared" si="35"/>
        <v>-19.464192000000022</v>
      </c>
      <c r="AG292" s="39">
        <f t="shared" si="40"/>
        <v>0</v>
      </c>
      <c r="AH292" s="39">
        <f t="shared" si="41"/>
        <v>0</v>
      </c>
      <c r="AI292" s="57">
        <f t="shared" si="42"/>
        <v>21.333333333333332</v>
      </c>
      <c r="AJ292" s="57">
        <f t="shared" si="43"/>
        <v>-199.11111111111111</v>
      </c>
      <c r="AK292" s="39">
        <f t="shared" si="44"/>
        <v>4</v>
      </c>
      <c r="AL292" s="39">
        <f t="shared" si="45"/>
        <v>800</v>
      </c>
      <c r="AM292" s="39">
        <f t="shared" si="46"/>
        <v>0</v>
      </c>
    </row>
    <row r="293" spans="27:39" ht="17.100000000000001" customHeight="1" x14ac:dyDescent="0.2">
      <c r="AA293">
        <f t="shared" si="37"/>
        <v>77</v>
      </c>
      <c r="AB293" s="24">
        <f t="shared" si="36"/>
        <v>9.24</v>
      </c>
      <c r="AC293" s="24">
        <f t="shared" si="38"/>
        <v>-800</v>
      </c>
      <c r="AD293" s="57">
        <f t="shared" si="39"/>
        <v>-4192</v>
      </c>
      <c r="AE293" s="56">
        <f t="shared" si="34"/>
        <v>-1.9911111111111097</v>
      </c>
      <c r="AF293" s="57">
        <f t="shared" si="35"/>
        <v>-17.977536000000004</v>
      </c>
      <c r="AG293" s="39">
        <f t="shared" si="40"/>
        <v>0</v>
      </c>
      <c r="AH293" s="39">
        <f t="shared" si="41"/>
        <v>0</v>
      </c>
      <c r="AI293" s="57">
        <f t="shared" si="42"/>
        <v>21.333333333333332</v>
      </c>
      <c r="AJ293" s="57">
        <f t="shared" si="43"/>
        <v>-199.11111111111111</v>
      </c>
      <c r="AK293" s="39">
        <f t="shared" si="44"/>
        <v>4</v>
      </c>
      <c r="AL293" s="39">
        <f t="shared" si="45"/>
        <v>800</v>
      </c>
      <c r="AM293" s="39">
        <f t="shared" si="46"/>
        <v>0</v>
      </c>
    </row>
    <row r="294" spans="27:39" ht="17.100000000000001" customHeight="1" x14ac:dyDescent="0.2">
      <c r="AA294">
        <f t="shared" si="37"/>
        <v>78</v>
      </c>
      <c r="AB294" s="24">
        <f t="shared" si="36"/>
        <v>9.36</v>
      </c>
      <c r="AC294" s="24">
        <f t="shared" si="38"/>
        <v>-800</v>
      </c>
      <c r="AD294" s="57">
        <f t="shared" si="39"/>
        <v>-4288</v>
      </c>
      <c r="AE294" s="56">
        <f t="shared" si="34"/>
        <v>0.56888888888886413</v>
      </c>
      <c r="AF294" s="57">
        <f t="shared" si="35"/>
        <v>-16.541184000000019</v>
      </c>
      <c r="AG294" s="39">
        <f t="shared" si="40"/>
        <v>0</v>
      </c>
      <c r="AH294" s="39">
        <f t="shared" si="41"/>
        <v>0</v>
      </c>
      <c r="AI294" s="57">
        <f t="shared" si="42"/>
        <v>21.333333333333332</v>
      </c>
      <c r="AJ294" s="57">
        <f t="shared" si="43"/>
        <v>-199.11111111111111</v>
      </c>
      <c r="AK294" s="39">
        <f t="shared" si="44"/>
        <v>4</v>
      </c>
      <c r="AL294" s="39">
        <f t="shared" si="45"/>
        <v>800</v>
      </c>
      <c r="AM294" s="39">
        <f t="shared" si="46"/>
        <v>0</v>
      </c>
    </row>
    <row r="295" spans="27:39" ht="17.100000000000001" customHeight="1" x14ac:dyDescent="0.2">
      <c r="AA295">
        <f t="shared" si="37"/>
        <v>79</v>
      </c>
      <c r="AB295" s="24">
        <f t="shared" si="36"/>
        <v>9.48</v>
      </c>
      <c r="AC295" s="24">
        <f t="shared" si="38"/>
        <v>-800</v>
      </c>
      <c r="AD295" s="57">
        <f t="shared" si="39"/>
        <v>-4384</v>
      </c>
      <c r="AE295" s="56">
        <f t="shared" si="34"/>
        <v>3.1288888888888948</v>
      </c>
      <c r="AF295" s="57">
        <f t="shared" si="35"/>
        <v>-15.156288</v>
      </c>
      <c r="AG295" s="39">
        <f t="shared" si="40"/>
        <v>0</v>
      </c>
      <c r="AH295" s="39">
        <f t="shared" si="41"/>
        <v>0</v>
      </c>
      <c r="AI295" s="57">
        <f t="shared" si="42"/>
        <v>21.333333333333332</v>
      </c>
      <c r="AJ295" s="57">
        <f t="shared" si="43"/>
        <v>-199.11111111111111</v>
      </c>
      <c r="AK295" s="39">
        <f t="shared" si="44"/>
        <v>4</v>
      </c>
      <c r="AL295" s="39">
        <f t="shared" si="45"/>
        <v>800</v>
      </c>
      <c r="AM295" s="39">
        <f t="shared" si="46"/>
        <v>0</v>
      </c>
    </row>
    <row r="296" spans="27:39" ht="17.100000000000001" customHeight="1" x14ac:dyDescent="0.2">
      <c r="AA296">
        <f t="shared" si="37"/>
        <v>80</v>
      </c>
      <c r="AB296" s="24">
        <f t="shared" si="36"/>
        <v>9.6</v>
      </c>
      <c r="AC296" s="24">
        <f t="shared" si="38"/>
        <v>-800</v>
      </c>
      <c r="AD296" s="57">
        <f t="shared" si="39"/>
        <v>-4480</v>
      </c>
      <c r="AE296" s="56">
        <f t="shared" si="34"/>
        <v>5.6888888888888687</v>
      </c>
      <c r="AF296" s="57">
        <f t="shared" si="35"/>
        <v>-13.824000000000016</v>
      </c>
      <c r="AG296" s="39">
        <f t="shared" si="40"/>
        <v>0</v>
      </c>
      <c r="AH296" s="39">
        <f t="shared" si="41"/>
        <v>0</v>
      </c>
      <c r="AI296" s="57">
        <f t="shared" si="42"/>
        <v>21.333333333333332</v>
      </c>
      <c r="AJ296" s="57">
        <f t="shared" si="43"/>
        <v>-199.11111111111111</v>
      </c>
      <c r="AK296" s="39">
        <f t="shared" si="44"/>
        <v>4</v>
      </c>
      <c r="AL296" s="39">
        <f t="shared" si="45"/>
        <v>800</v>
      </c>
      <c r="AM296" s="39">
        <f t="shared" si="46"/>
        <v>0</v>
      </c>
    </row>
    <row r="297" spans="27:39" ht="17.100000000000001" customHeight="1" x14ac:dyDescent="0.2">
      <c r="AA297">
        <f t="shared" si="37"/>
        <v>81</v>
      </c>
      <c r="AB297" s="24">
        <f t="shared" si="36"/>
        <v>9.7200000000000006</v>
      </c>
      <c r="AC297" s="24">
        <f t="shared" si="38"/>
        <v>-800</v>
      </c>
      <c r="AD297" s="57">
        <f t="shared" si="39"/>
        <v>-4576.0000000000009</v>
      </c>
      <c r="AE297" s="56">
        <f t="shared" si="34"/>
        <v>8.2488888888888994</v>
      </c>
      <c r="AF297" s="57">
        <f t="shared" si="35"/>
        <v>-12.545471999999997</v>
      </c>
      <c r="AG297" s="39">
        <f t="shared" si="40"/>
        <v>0</v>
      </c>
      <c r="AH297" s="39">
        <f t="shared" si="41"/>
        <v>0</v>
      </c>
      <c r="AI297" s="57">
        <f t="shared" si="42"/>
        <v>21.333333333333332</v>
      </c>
      <c r="AJ297" s="57">
        <f t="shared" si="43"/>
        <v>-199.11111111111111</v>
      </c>
      <c r="AK297" s="39">
        <f t="shared" si="44"/>
        <v>4</v>
      </c>
      <c r="AL297" s="39">
        <f t="shared" si="45"/>
        <v>800</v>
      </c>
      <c r="AM297" s="39">
        <f t="shared" si="46"/>
        <v>0</v>
      </c>
    </row>
    <row r="298" spans="27:39" ht="17.100000000000001" customHeight="1" x14ac:dyDescent="0.2">
      <c r="AA298">
        <f t="shared" si="37"/>
        <v>82</v>
      </c>
      <c r="AB298" s="24">
        <f t="shared" si="36"/>
        <v>9.84</v>
      </c>
      <c r="AC298" s="24">
        <f t="shared" si="38"/>
        <v>-800</v>
      </c>
      <c r="AD298" s="57">
        <f t="shared" si="39"/>
        <v>-4672</v>
      </c>
      <c r="AE298" s="56">
        <f t="shared" si="34"/>
        <v>10.808888888888873</v>
      </c>
      <c r="AF298" s="57">
        <f t="shared" si="35"/>
        <v>-11.321856000000011</v>
      </c>
      <c r="AG298" s="39">
        <f t="shared" si="40"/>
        <v>0</v>
      </c>
      <c r="AH298" s="39">
        <f t="shared" si="41"/>
        <v>0</v>
      </c>
      <c r="AI298" s="57">
        <f t="shared" si="42"/>
        <v>21.333333333333332</v>
      </c>
      <c r="AJ298" s="57">
        <f t="shared" si="43"/>
        <v>-199.11111111111111</v>
      </c>
      <c r="AK298" s="39">
        <f t="shared" si="44"/>
        <v>4</v>
      </c>
      <c r="AL298" s="39">
        <f t="shared" si="45"/>
        <v>800</v>
      </c>
      <c r="AM298" s="39">
        <f t="shared" si="46"/>
        <v>0</v>
      </c>
    </row>
    <row r="299" spans="27:39" ht="17.100000000000001" customHeight="1" x14ac:dyDescent="0.2">
      <c r="AA299">
        <f t="shared" si="37"/>
        <v>83</v>
      </c>
      <c r="AB299" s="24">
        <f t="shared" si="36"/>
        <v>9.9600000000000009</v>
      </c>
      <c r="AC299" s="24">
        <f t="shared" si="38"/>
        <v>-800</v>
      </c>
      <c r="AD299" s="57">
        <f t="shared" si="39"/>
        <v>-4768.0000000000009</v>
      </c>
      <c r="AE299" s="56">
        <f t="shared" si="34"/>
        <v>13.368888888888904</v>
      </c>
      <c r="AF299" s="57">
        <f t="shared" si="35"/>
        <v>-10.154303999999996</v>
      </c>
      <c r="AG299" s="39">
        <f t="shared" si="40"/>
        <v>0</v>
      </c>
      <c r="AH299" s="39">
        <f t="shared" si="41"/>
        <v>0</v>
      </c>
      <c r="AI299" s="57">
        <f t="shared" si="42"/>
        <v>21.333333333333332</v>
      </c>
      <c r="AJ299" s="57">
        <f t="shared" si="43"/>
        <v>-199.11111111111111</v>
      </c>
      <c r="AK299" s="39">
        <f t="shared" si="44"/>
        <v>4</v>
      </c>
      <c r="AL299" s="39">
        <f t="shared" si="45"/>
        <v>800</v>
      </c>
      <c r="AM299" s="39">
        <f t="shared" si="46"/>
        <v>0</v>
      </c>
    </row>
    <row r="300" spans="27:39" ht="17.100000000000001" customHeight="1" x14ac:dyDescent="0.2">
      <c r="AA300">
        <f t="shared" si="37"/>
        <v>84</v>
      </c>
      <c r="AB300" s="24">
        <f t="shared" si="36"/>
        <v>10.08</v>
      </c>
      <c r="AC300" s="24">
        <f t="shared" si="38"/>
        <v>-800</v>
      </c>
      <c r="AD300" s="57">
        <f t="shared" si="39"/>
        <v>-4864</v>
      </c>
      <c r="AE300" s="56">
        <f t="shared" si="34"/>
        <v>15.928888888888878</v>
      </c>
      <c r="AF300" s="57">
        <f t="shared" si="35"/>
        <v>-9.0439680000000102</v>
      </c>
      <c r="AG300" s="39">
        <f t="shared" si="40"/>
        <v>0</v>
      </c>
      <c r="AH300" s="39">
        <f t="shared" si="41"/>
        <v>0</v>
      </c>
      <c r="AI300" s="57">
        <f t="shared" si="42"/>
        <v>21.333333333333332</v>
      </c>
      <c r="AJ300" s="57">
        <f t="shared" si="43"/>
        <v>-199.11111111111111</v>
      </c>
      <c r="AK300" s="39">
        <f t="shared" si="44"/>
        <v>4</v>
      </c>
      <c r="AL300" s="39">
        <f t="shared" si="45"/>
        <v>800</v>
      </c>
      <c r="AM300" s="39">
        <f t="shared" si="46"/>
        <v>0</v>
      </c>
    </row>
    <row r="301" spans="27:39" ht="17.100000000000001" customHeight="1" x14ac:dyDescent="0.2">
      <c r="AA301">
        <f t="shared" si="37"/>
        <v>85</v>
      </c>
      <c r="AB301" s="24">
        <f t="shared" si="36"/>
        <v>10.199999999999999</v>
      </c>
      <c r="AC301" s="24">
        <f t="shared" si="38"/>
        <v>-800</v>
      </c>
      <c r="AD301" s="57">
        <f t="shared" si="39"/>
        <v>-4959.9999999999991</v>
      </c>
      <c r="AE301" s="56">
        <f t="shared" si="34"/>
        <v>18.488888888888852</v>
      </c>
      <c r="AF301" s="57">
        <f t="shared" si="35"/>
        <v>-7.9920000000000258</v>
      </c>
      <c r="AG301" s="39">
        <f t="shared" si="40"/>
        <v>0</v>
      </c>
      <c r="AH301" s="39">
        <f t="shared" si="41"/>
        <v>0</v>
      </c>
      <c r="AI301" s="57">
        <f t="shared" si="42"/>
        <v>21.333333333333332</v>
      </c>
      <c r="AJ301" s="57">
        <f t="shared" si="43"/>
        <v>-199.11111111111111</v>
      </c>
      <c r="AK301" s="39">
        <f t="shared" si="44"/>
        <v>4</v>
      </c>
      <c r="AL301" s="39">
        <f t="shared" si="45"/>
        <v>800</v>
      </c>
      <c r="AM301" s="39">
        <f t="shared" si="46"/>
        <v>0</v>
      </c>
    </row>
    <row r="302" spans="27:39" ht="17.100000000000001" customHeight="1" x14ac:dyDescent="0.2">
      <c r="AA302">
        <f t="shared" si="37"/>
        <v>86</v>
      </c>
      <c r="AB302" s="24">
        <f t="shared" si="36"/>
        <v>10.32</v>
      </c>
      <c r="AC302" s="24">
        <f t="shared" si="38"/>
        <v>-800</v>
      </c>
      <c r="AD302" s="57">
        <f t="shared" si="39"/>
        <v>-5056</v>
      </c>
      <c r="AE302" s="56">
        <f t="shared" si="34"/>
        <v>21.048888888888882</v>
      </c>
      <c r="AF302" s="57">
        <f t="shared" si="35"/>
        <v>-6.999552000000012</v>
      </c>
      <c r="AG302" s="39">
        <f t="shared" si="40"/>
        <v>0</v>
      </c>
      <c r="AH302" s="39">
        <f t="shared" si="41"/>
        <v>0</v>
      </c>
      <c r="AI302" s="57">
        <f t="shared" si="42"/>
        <v>21.333333333333332</v>
      </c>
      <c r="AJ302" s="57">
        <f t="shared" si="43"/>
        <v>-199.11111111111111</v>
      </c>
      <c r="AK302" s="39">
        <f t="shared" si="44"/>
        <v>4</v>
      </c>
      <c r="AL302" s="39">
        <f t="shared" si="45"/>
        <v>800</v>
      </c>
      <c r="AM302" s="39">
        <f t="shared" si="46"/>
        <v>0</v>
      </c>
    </row>
    <row r="303" spans="27:39" ht="17.100000000000001" customHeight="1" x14ac:dyDescent="0.2">
      <c r="AA303">
        <f t="shared" si="37"/>
        <v>87</v>
      </c>
      <c r="AB303" s="24">
        <f t="shared" si="36"/>
        <v>10.44</v>
      </c>
      <c r="AC303" s="24">
        <f t="shared" si="38"/>
        <v>-800</v>
      </c>
      <c r="AD303" s="57">
        <f t="shared" si="39"/>
        <v>-5152</v>
      </c>
      <c r="AE303" s="56">
        <f t="shared" si="34"/>
        <v>23.608888888888856</v>
      </c>
      <c r="AF303" s="57">
        <f t="shared" si="35"/>
        <v>-6.0677760000000234</v>
      </c>
      <c r="AG303" s="39">
        <f t="shared" si="40"/>
        <v>0</v>
      </c>
      <c r="AH303" s="39">
        <f t="shared" si="41"/>
        <v>0</v>
      </c>
      <c r="AI303" s="57">
        <f t="shared" si="42"/>
        <v>21.333333333333332</v>
      </c>
      <c r="AJ303" s="57">
        <f t="shared" si="43"/>
        <v>-199.11111111111111</v>
      </c>
      <c r="AK303" s="39">
        <f t="shared" si="44"/>
        <v>4</v>
      </c>
      <c r="AL303" s="39">
        <f t="shared" si="45"/>
        <v>800</v>
      </c>
      <c r="AM303" s="39">
        <f t="shared" si="46"/>
        <v>0</v>
      </c>
    </row>
    <row r="304" spans="27:39" ht="17.100000000000001" customHeight="1" x14ac:dyDescent="0.2">
      <c r="AA304">
        <f t="shared" si="37"/>
        <v>88</v>
      </c>
      <c r="AB304" s="24">
        <f t="shared" si="36"/>
        <v>10.56</v>
      </c>
      <c r="AC304" s="24">
        <f t="shared" si="38"/>
        <v>-800</v>
      </c>
      <c r="AD304" s="57">
        <f t="shared" si="39"/>
        <v>-5248</v>
      </c>
      <c r="AE304" s="56">
        <f t="shared" si="34"/>
        <v>26.168888888888887</v>
      </c>
      <c r="AF304" s="57">
        <f t="shared" si="35"/>
        <v>-5.1978240000000078</v>
      </c>
      <c r="AG304" s="39">
        <f t="shared" si="40"/>
        <v>0</v>
      </c>
      <c r="AH304" s="39">
        <f t="shared" si="41"/>
        <v>0</v>
      </c>
      <c r="AI304" s="57">
        <f t="shared" si="42"/>
        <v>21.333333333333332</v>
      </c>
      <c r="AJ304" s="57">
        <f t="shared" si="43"/>
        <v>-199.11111111111111</v>
      </c>
      <c r="AK304" s="39">
        <f t="shared" si="44"/>
        <v>4</v>
      </c>
      <c r="AL304" s="39">
        <f t="shared" si="45"/>
        <v>800</v>
      </c>
      <c r="AM304" s="39">
        <f t="shared" si="46"/>
        <v>0</v>
      </c>
    </row>
    <row r="305" spans="27:39" ht="17.100000000000001" customHeight="1" x14ac:dyDescent="0.2">
      <c r="AA305">
        <f t="shared" si="37"/>
        <v>89</v>
      </c>
      <c r="AB305" s="24">
        <f t="shared" si="36"/>
        <v>10.68</v>
      </c>
      <c r="AC305" s="24">
        <f t="shared" si="38"/>
        <v>-800</v>
      </c>
      <c r="AD305" s="57">
        <f t="shared" si="39"/>
        <v>-5344</v>
      </c>
      <c r="AE305" s="56">
        <f t="shared" si="34"/>
        <v>28.728888888888861</v>
      </c>
      <c r="AF305" s="57">
        <f t="shared" si="35"/>
        <v>-4.3908480000000267</v>
      </c>
      <c r="AG305" s="39">
        <f t="shared" si="40"/>
        <v>0</v>
      </c>
      <c r="AH305" s="39">
        <f t="shared" si="41"/>
        <v>0</v>
      </c>
      <c r="AI305" s="57">
        <f t="shared" si="42"/>
        <v>21.333333333333332</v>
      </c>
      <c r="AJ305" s="57">
        <f t="shared" si="43"/>
        <v>-199.11111111111111</v>
      </c>
      <c r="AK305" s="39">
        <f t="shared" si="44"/>
        <v>4</v>
      </c>
      <c r="AL305" s="39">
        <f t="shared" si="45"/>
        <v>800</v>
      </c>
      <c r="AM305" s="39">
        <f t="shared" si="46"/>
        <v>0</v>
      </c>
    </row>
    <row r="306" spans="27:39" ht="17.100000000000001" customHeight="1" x14ac:dyDescent="0.2">
      <c r="AA306">
        <f t="shared" si="37"/>
        <v>90</v>
      </c>
      <c r="AB306" s="24">
        <f t="shared" si="36"/>
        <v>10.8</v>
      </c>
      <c r="AC306" s="24">
        <f t="shared" si="38"/>
        <v>-800</v>
      </c>
      <c r="AD306" s="57">
        <f t="shared" si="39"/>
        <v>-5440.0000000000009</v>
      </c>
      <c r="AE306" s="56">
        <f t="shared" si="34"/>
        <v>31.288888888888891</v>
      </c>
      <c r="AF306" s="57">
        <f t="shared" si="35"/>
        <v>-3.6480000000000103</v>
      </c>
      <c r="AG306" s="39">
        <f t="shared" si="40"/>
        <v>0</v>
      </c>
      <c r="AH306" s="39">
        <f t="shared" si="41"/>
        <v>0</v>
      </c>
      <c r="AI306" s="57">
        <f t="shared" si="42"/>
        <v>21.333333333333332</v>
      </c>
      <c r="AJ306" s="57">
        <f t="shared" si="43"/>
        <v>-199.11111111111111</v>
      </c>
      <c r="AK306" s="39">
        <f t="shared" si="44"/>
        <v>4</v>
      </c>
      <c r="AL306" s="39">
        <f t="shared" si="45"/>
        <v>800</v>
      </c>
      <c r="AM306" s="39">
        <f t="shared" si="46"/>
        <v>0</v>
      </c>
    </row>
    <row r="307" spans="27:39" ht="17.100000000000001" customHeight="1" x14ac:dyDescent="0.2">
      <c r="AA307">
        <f t="shared" si="37"/>
        <v>91</v>
      </c>
      <c r="AB307" s="24">
        <f t="shared" si="36"/>
        <v>10.92</v>
      </c>
      <c r="AC307" s="24">
        <f t="shared" si="38"/>
        <v>-800</v>
      </c>
      <c r="AD307" s="57">
        <f t="shared" si="39"/>
        <v>-5536</v>
      </c>
      <c r="AE307" s="56">
        <f t="shared" si="34"/>
        <v>33.848888888888865</v>
      </c>
      <c r="AF307" s="57">
        <f t="shared" si="35"/>
        <v>-2.9704320000000237</v>
      </c>
      <c r="AG307" s="39">
        <f t="shared" si="40"/>
        <v>0</v>
      </c>
      <c r="AH307" s="39">
        <f t="shared" si="41"/>
        <v>0</v>
      </c>
      <c r="AI307" s="57">
        <f t="shared" si="42"/>
        <v>21.333333333333332</v>
      </c>
      <c r="AJ307" s="57">
        <f t="shared" si="43"/>
        <v>-199.11111111111111</v>
      </c>
      <c r="AK307" s="39">
        <f t="shared" si="44"/>
        <v>4</v>
      </c>
      <c r="AL307" s="39">
        <f t="shared" si="45"/>
        <v>800</v>
      </c>
      <c r="AM307" s="39">
        <f t="shared" si="46"/>
        <v>0</v>
      </c>
    </row>
    <row r="308" spans="27:39" ht="17.100000000000001" customHeight="1" x14ac:dyDescent="0.2">
      <c r="AA308">
        <f t="shared" si="37"/>
        <v>92</v>
      </c>
      <c r="AB308" s="24">
        <f t="shared" si="36"/>
        <v>11.04</v>
      </c>
      <c r="AC308" s="24">
        <f t="shared" si="38"/>
        <v>-800</v>
      </c>
      <c r="AD308" s="57">
        <f t="shared" si="39"/>
        <v>-5631.9999999999991</v>
      </c>
      <c r="AE308" s="56">
        <f t="shared" si="34"/>
        <v>36.408888888888868</v>
      </c>
      <c r="AF308" s="57">
        <f t="shared" si="35"/>
        <v>-2.3592960000000076</v>
      </c>
      <c r="AG308" s="39">
        <f t="shared" si="40"/>
        <v>0</v>
      </c>
      <c r="AH308" s="39">
        <f t="shared" si="41"/>
        <v>0</v>
      </c>
      <c r="AI308" s="57">
        <f t="shared" si="42"/>
        <v>21.333333333333332</v>
      </c>
      <c r="AJ308" s="57">
        <f t="shared" si="43"/>
        <v>-199.11111111111111</v>
      </c>
      <c r="AK308" s="39">
        <f t="shared" si="44"/>
        <v>4</v>
      </c>
      <c r="AL308" s="39">
        <f t="shared" si="45"/>
        <v>800</v>
      </c>
      <c r="AM308" s="39">
        <f t="shared" si="46"/>
        <v>0</v>
      </c>
    </row>
    <row r="309" spans="27:39" ht="17.100000000000001" customHeight="1" x14ac:dyDescent="0.2">
      <c r="AA309">
        <f t="shared" si="37"/>
        <v>93</v>
      </c>
      <c r="AB309" s="24">
        <f t="shared" si="36"/>
        <v>11.16</v>
      </c>
      <c r="AC309" s="24">
        <f t="shared" si="38"/>
        <v>-800</v>
      </c>
      <c r="AD309" s="57">
        <f t="shared" si="39"/>
        <v>-5728</v>
      </c>
      <c r="AE309" s="56">
        <f t="shared" si="34"/>
        <v>38.96888888888887</v>
      </c>
      <c r="AF309" s="57">
        <f t="shared" si="35"/>
        <v>-1.8157440000000165</v>
      </c>
      <c r="AG309" s="39">
        <f t="shared" si="40"/>
        <v>0</v>
      </c>
      <c r="AH309" s="39">
        <f t="shared" si="41"/>
        <v>0</v>
      </c>
      <c r="AI309" s="57">
        <f t="shared" si="42"/>
        <v>21.333333333333332</v>
      </c>
      <c r="AJ309" s="57">
        <f t="shared" si="43"/>
        <v>-199.11111111111111</v>
      </c>
      <c r="AK309" s="39">
        <f t="shared" si="44"/>
        <v>4</v>
      </c>
      <c r="AL309" s="39">
        <f t="shared" si="45"/>
        <v>800</v>
      </c>
      <c r="AM309" s="39">
        <f t="shared" si="46"/>
        <v>0</v>
      </c>
    </row>
    <row r="310" spans="27:39" ht="17.100000000000001" customHeight="1" x14ac:dyDescent="0.2">
      <c r="AA310">
        <f t="shared" si="37"/>
        <v>94</v>
      </c>
      <c r="AB310" s="24">
        <f t="shared" si="36"/>
        <v>11.28</v>
      </c>
      <c r="AC310" s="24">
        <f t="shared" si="38"/>
        <v>-800</v>
      </c>
      <c r="AD310" s="57">
        <f t="shared" si="39"/>
        <v>-5823.9999999999991</v>
      </c>
      <c r="AE310" s="56">
        <f t="shared" si="34"/>
        <v>41.528888888888872</v>
      </c>
      <c r="AF310" s="57">
        <f t="shared" si="35"/>
        <v>-1.3409279999999981</v>
      </c>
      <c r="AG310" s="39">
        <f t="shared" si="40"/>
        <v>0</v>
      </c>
      <c r="AH310" s="39">
        <f t="shared" si="41"/>
        <v>0</v>
      </c>
      <c r="AI310" s="57">
        <f t="shared" si="42"/>
        <v>21.333333333333332</v>
      </c>
      <c r="AJ310" s="57">
        <f t="shared" si="43"/>
        <v>-199.11111111111111</v>
      </c>
      <c r="AK310" s="39">
        <f t="shared" si="44"/>
        <v>4</v>
      </c>
      <c r="AL310" s="39">
        <f t="shared" si="45"/>
        <v>800</v>
      </c>
      <c r="AM310" s="39">
        <f t="shared" si="46"/>
        <v>0</v>
      </c>
    </row>
    <row r="311" spans="27:39" ht="17.100000000000001" customHeight="1" x14ac:dyDescent="0.2">
      <c r="AA311">
        <f t="shared" si="37"/>
        <v>95</v>
      </c>
      <c r="AB311" s="24">
        <f t="shared" si="36"/>
        <v>11.4</v>
      </c>
      <c r="AC311" s="24">
        <f t="shared" si="38"/>
        <v>-800</v>
      </c>
      <c r="AD311" s="57">
        <f t="shared" si="39"/>
        <v>-5920</v>
      </c>
      <c r="AE311" s="56">
        <f t="shared" si="34"/>
        <v>44.088888888888874</v>
      </c>
      <c r="AF311" s="57">
        <f t="shared" si="35"/>
        <v>-0.93600000000001415</v>
      </c>
      <c r="AG311" s="39">
        <f t="shared" si="40"/>
        <v>0</v>
      </c>
      <c r="AH311" s="39">
        <f t="shared" si="41"/>
        <v>0</v>
      </c>
      <c r="AI311" s="57">
        <f t="shared" si="42"/>
        <v>21.333333333333332</v>
      </c>
      <c r="AJ311" s="57">
        <f t="shared" si="43"/>
        <v>-199.11111111111111</v>
      </c>
      <c r="AK311" s="39">
        <f t="shared" si="44"/>
        <v>4</v>
      </c>
      <c r="AL311" s="39">
        <f t="shared" si="45"/>
        <v>800</v>
      </c>
      <c r="AM311" s="39">
        <f t="shared" si="46"/>
        <v>0</v>
      </c>
    </row>
    <row r="312" spans="27:39" ht="17.100000000000001" customHeight="1" x14ac:dyDescent="0.2">
      <c r="AA312">
        <f t="shared" si="37"/>
        <v>96</v>
      </c>
      <c r="AB312" s="24">
        <f t="shared" si="36"/>
        <v>11.52</v>
      </c>
      <c r="AC312" s="24">
        <f t="shared" si="38"/>
        <v>-800</v>
      </c>
      <c r="AD312" s="57">
        <f t="shared" si="39"/>
        <v>-6016</v>
      </c>
      <c r="AE312" s="56">
        <f t="shared" si="34"/>
        <v>46.648888888888877</v>
      </c>
      <c r="AF312" s="57">
        <f t="shared" ref="AF312:AF316" si="47" xml:space="preserve"> IF( AB312 &lt;= AK312,  AE312,        AE312  - AL312*(AB312 - AK312)^3*100000/(6*E*I)                )</f>
        <v>-0.60211200000000531</v>
      </c>
      <c r="AG312" s="39">
        <f t="shared" si="40"/>
        <v>0</v>
      </c>
      <c r="AH312" s="39">
        <f t="shared" si="41"/>
        <v>0</v>
      </c>
      <c r="AI312" s="57">
        <f t="shared" si="42"/>
        <v>21.333333333333332</v>
      </c>
      <c r="AJ312" s="57">
        <f t="shared" si="43"/>
        <v>-199.11111111111111</v>
      </c>
      <c r="AK312" s="39">
        <f t="shared" si="44"/>
        <v>4</v>
      </c>
      <c r="AL312" s="39">
        <f t="shared" si="45"/>
        <v>800</v>
      </c>
      <c r="AM312" s="39">
        <f t="shared" si="46"/>
        <v>0</v>
      </c>
    </row>
    <row r="313" spans="27:39" ht="17.100000000000001" customHeight="1" x14ac:dyDescent="0.2">
      <c r="AA313">
        <f t="shared" si="37"/>
        <v>97</v>
      </c>
      <c r="AB313" s="24">
        <f xml:space="preserve"> L*AA313/100</f>
        <v>11.64</v>
      </c>
      <c r="AC313" s="24">
        <f t="shared" si="38"/>
        <v>-800</v>
      </c>
      <c r="AD313" s="57">
        <f t="shared" si="39"/>
        <v>-6112</v>
      </c>
      <c r="AE313" s="56">
        <f t="shared" si="34"/>
        <v>49.208888888888879</v>
      </c>
      <c r="AF313" s="57">
        <f t="shared" si="47"/>
        <v>-0.34041600000001893</v>
      </c>
      <c r="AG313" s="39">
        <f t="shared" si="40"/>
        <v>0</v>
      </c>
      <c r="AH313" s="39">
        <f t="shared" si="41"/>
        <v>0</v>
      </c>
      <c r="AI313" s="57">
        <f t="shared" si="42"/>
        <v>21.333333333333332</v>
      </c>
      <c r="AJ313" s="57">
        <f t="shared" si="43"/>
        <v>-199.11111111111111</v>
      </c>
      <c r="AK313" s="39">
        <f t="shared" si="44"/>
        <v>4</v>
      </c>
      <c r="AL313" s="39">
        <f t="shared" si="45"/>
        <v>800</v>
      </c>
      <c r="AM313" s="39">
        <f t="shared" si="46"/>
        <v>0</v>
      </c>
    </row>
    <row r="314" spans="27:39" ht="17.100000000000001" customHeight="1" x14ac:dyDescent="0.2">
      <c r="AA314">
        <f t="shared" si="37"/>
        <v>98</v>
      </c>
      <c r="AB314" s="24">
        <f xml:space="preserve"> L*AA314/100</f>
        <v>11.76</v>
      </c>
      <c r="AC314" s="24">
        <f t="shared" si="38"/>
        <v>-800</v>
      </c>
      <c r="AD314" s="57">
        <f t="shared" si="39"/>
        <v>-6208</v>
      </c>
      <c r="AE314" s="56">
        <f t="shared" si="34"/>
        <v>51.768888888888881</v>
      </c>
      <c r="AF314" s="57">
        <f t="shared" si="47"/>
        <v>-0.15206400000000997</v>
      </c>
      <c r="AG314" s="39">
        <f t="shared" si="40"/>
        <v>0</v>
      </c>
      <c r="AH314" s="39">
        <f t="shared" si="41"/>
        <v>0</v>
      </c>
      <c r="AI314" s="57">
        <f t="shared" si="42"/>
        <v>21.333333333333332</v>
      </c>
      <c r="AJ314" s="57">
        <f t="shared" si="43"/>
        <v>-199.11111111111111</v>
      </c>
      <c r="AK314" s="39">
        <f t="shared" si="44"/>
        <v>4</v>
      </c>
      <c r="AL314" s="39">
        <f t="shared" si="45"/>
        <v>800</v>
      </c>
      <c r="AM314" s="39">
        <f t="shared" si="46"/>
        <v>0</v>
      </c>
    </row>
    <row r="315" spans="27:39" ht="17.100000000000001" customHeight="1" x14ac:dyDescent="0.2">
      <c r="AA315">
        <f t="shared" si="37"/>
        <v>99</v>
      </c>
      <c r="AB315" s="24">
        <f xml:space="preserve"> L*AA315/100</f>
        <v>11.88</v>
      </c>
      <c r="AC315" s="24">
        <f t="shared" si="38"/>
        <v>-800</v>
      </c>
      <c r="AD315" s="57">
        <f t="shared" si="39"/>
        <v>-6304.0000000000009</v>
      </c>
      <c r="AE315" s="56">
        <f t="shared" si="34"/>
        <v>54.328888888888883</v>
      </c>
      <c r="AF315" s="57">
        <f t="shared" si="47"/>
        <v>-3.8208000000025777E-2</v>
      </c>
      <c r="AG315" s="39">
        <f t="shared" si="40"/>
        <v>0</v>
      </c>
      <c r="AH315" s="39">
        <f t="shared" si="41"/>
        <v>0</v>
      </c>
      <c r="AI315" s="57">
        <f t="shared" si="42"/>
        <v>21.333333333333332</v>
      </c>
      <c r="AJ315" s="57">
        <f t="shared" si="43"/>
        <v>-199.11111111111111</v>
      </c>
      <c r="AK315" s="39">
        <f t="shared" si="44"/>
        <v>4</v>
      </c>
      <c r="AL315" s="39">
        <f t="shared" si="45"/>
        <v>800</v>
      </c>
      <c r="AM315" s="39">
        <f t="shared" si="46"/>
        <v>0</v>
      </c>
    </row>
    <row r="316" spans="27:39" ht="17.100000000000001" customHeight="1" x14ac:dyDescent="0.2">
      <c r="AA316">
        <f t="shared" si="37"/>
        <v>100</v>
      </c>
      <c r="AB316" s="24">
        <f xml:space="preserve"> L*AA316/100</f>
        <v>12</v>
      </c>
      <c r="AC316" s="24">
        <f t="shared" si="38"/>
        <v>-800</v>
      </c>
      <c r="AD316" s="57">
        <f t="shared" si="39"/>
        <v>-6400</v>
      </c>
      <c r="AE316" s="56">
        <f t="shared" si="34"/>
        <v>56.888888888888886</v>
      </c>
      <c r="AF316" s="57">
        <f t="shared" si="47"/>
        <v>0</v>
      </c>
      <c r="AG316" s="39">
        <f t="shared" si="40"/>
        <v>0</v>
      </c>
      <c r="AH316" s="39">
        <f t="shared" si="41"/>
        <v>0</v>
      </c>
      <c r="AI316" s="57">
        <f t="shared" si="42"/>
        <v>21.333333333333332</v>
      </c>
      <c r="AJ316" s="57">
        <f t="shared" si="43"/>
        <v>-199.11111111111111</v>
      </c>
      <c r="AK316" s="39">
        <f t="shared" si="44"/>
        <v>4</v>
      </c>
      <c r="AL316" s="39">
        <f t="shared" si="45"/>
        <v>800</v>
      </c>
      <c r="AM316" s="39">
        <f t="shared" si="46"/>
        <v>0</v>
      </c>
    </row>
    <row r="317" spans="27:39" ht="17.100000000000001" customHeight="1" x14ac:dyDescent="0.2"/>
    <row r="318" spans="27:39" ht="17.100000000000001" customHeight="1" x14ac:dyDescent="0.3">
      <c r="AB318" t="s">
        <v>46</v>
      </c>
      <c r="AK318" s="58"/>
      <c r="AL318" s="58"/>
    </row>
    <row r="319" spans="27:39" ht="17.100000000000001" customHeight="1" x14ac:dyDescent="0.2"/>
    <row r="320" spans="27:39" ht="17.100000000000001" customHeight="1" x14ac:dyDescent="0.2">
      <c r="AA320" s="38" t="s">
        <v>4</v>
      </c>
      <c r="AB320" s="39" t="s">
        <v>5</v>
      </c>
      <c r="AC320" s="38" t="s">
        <v>27</v>
      </c>
      <c r="AD320" s="31" t="s">
        <v>29</v>
      </c>
      <c r="AE320" s="31" t="s">
        <v>30</v>
      </c>
      <c r="AF320" s="31" t="s">
        <v>28</v>
      </c>
      <c r="AG320" s="38" t="s">
        <v>24</v>
      </c>
      <c r="AH320" s="38" t="s">
        <v>25</v>
      </c>
      <c r="AI320" s="38" t="s">
        <v>99</v>
      </c>
      <c r="AJ320" s="37" t="s">
        <v>26</v>
      </c>
      <c r="AK320" s="31" t="s">
        <v>23</v>
      </c>
      <c r="AL320" s="31" t="s">
        <v>31</v>
      </c>
      <c r="AM320" s="31" t="s">
        <v>32</v>
      </c>
    </row>
    <row r="321" spans="27:39" ht="17.100000000000001" customHeight="1" x14ac:dyDescent="0.2">
      <c r="AA321">
        <v>0</v>
      </c>
      <c r="AB321" s="24">
        <v>0</v>
      </c>
      <c r="AC321" s="24">
        <f xml:space="preserve"> IF( AB321 &lt;= AK321,   AG321,   AG321 - AL321)</f>
        <v>0</v>
      </c>
      <c r="AD321" s="57">
        <f xml:space="preserve"> IF( AB321 &lt;= AK321,  AH321 + AG321*AB321,     AH321 + AG321*AB321  - AL321*(AB321 - AK321)         )</f>
        <v>0</v>
      </c>
      <c r="AE321" s="56">
        <f t="shared" ref="AE321:AE352" si="48" xml:space="preserve"> AJ321 +  AI321*AB321 + AH321*AB321^2*100000/(2*E*I) + AG321*AB321^3*100000/(6*E*I)</f>
        <v>-16.588541666666668</v>
      </c>
      <c r="AF321" s="57">
        <f t="shared" ref="AF321:AF352" si="49" xml:space="preserve"> IF( AB321 &lt;= AK321,  AE321,        AE321  - AL321*(AB321 - AK321)^3*100000/(6*E*I)                )</f>
        <v>-16.588541666666668</v>
      </c>
      <c r="AG321" s="39">
        <v>0</v>
      </c>
      <c r="AH321" s="39">
        <f xml:space="preserve"> 0</f>
        <v>0</v>
      </c>
      <c r="AI321" s="57">
        <f xml:space="preserve"> AL321*(L - AK321)^2*100000/(2*E*I)</f>
        <v>1.53125</v>
      </c>
      <c r="AJ321" s="57">
        <f xml:space="preserve"> -AL321*(2*L^3 - 3*L^2*AK321 + AK321^3)*100000/(6*E*I)</f>
        <v>-16.588541666666668</v>
      </c>
      <c r="AK321" s="58">
        <f xml:space="preserve"> L - _a2</f>
        <v>8.5</v>
      </c>
      <c r="AL321" s="58">
        <f xml:space="preserve"> _P2</f>
        <v>300</v>
      </c>
      <c r="AM321" s="58">
        <f xml:space="preserve"> 0</f>
        <v>0</v>
      </c>
    </row>
    <row r="322" spans="27:39" ht="17.100000000000001" customHeight="1" x14ac:dyDescent="0.2">
      <c r="AA322">
        <f>AA321+1</f>
        <v>1</v>
      </c>
      <c r="AB322" s="24">
        <f t="shared" ref="AB322:AB353" si="50" xml:space="preserve"> L*AA322/100</f>
        <v>0.12</v>
      </c>
      <c r="AC322" s="24">
        <f xml:space="preserve"> IF( AB322 &lt;= AK322,   AG322,   AG322 - AL322)</f>
        <v>0</v>
      </c>
      <c r="AD322" s="57">
        <f xml:space="preserve"> IF( AB322 &lt;= AK322,  AH322 + AG322*AB322,     AH322 + AG322*AB322  - AL322*(AB322 - AK322)         )</f>
        <v>0</v>
      </c>
      <c r="AE322" s="56">
        <f t="shared" si="48"/>
        <v>-16.404791666666668</v>
      </c>
      <c r="AF322" s="57">
        <f t="shared" si="49"/>
        <v>-16.404791666666668</v>
      </c>
      <c r="AG322" s="39">
        <f>AG321</f>
        <v>0</v>
      </c>
      <c r="AH322" s="39">
        <f>AH321</f>
        <v>0</v>
      </c>
      <c r="AI322" s="65">
        <f>AI321</f>
        <v>1.53125</v>
      </c>
      <c r="AJ322" s="65">
        <f>AJ321</f>
        <v>-16.588541666666668</v>
      </c>
      <c r="AK322" s="58">
        <f xml:space="preserve"> AK321</f>
        <v>8.5</v>
      </c>
      <c r="AL322" s="58">
        <f xml:space="preserve"> AL321</f>
        <v>300</v>
      </c>
      <c r="AM322" s="58">
        <f>AM321</f>
        <v>0</v>
      </c>
    </row>
    <row r="323" spans="27:39" ht="17.100000000000001" customHeight="1" x14ac:dyDescent="0.2">
      <c r="AA323">
        <f t="shared" ref="AA323:AA386" si="51">AA322+1</f>
        <v>2</v>
      </c>
      <c r="AB323" s="24">
        <f t="shared" si="50"/>
        <v>0.24</v>
      </c>
      <c r="AC323" s="24">
        <f t="shared" ref="AC323:AC386" si="52" xml:space="preserve"> IF( AB323 &lt;= AK323,   AG323,   AG323 - AL323)</f>
        <v>0</v>
      </c>
      <c r="AD323" s="57">
        <f t="shared" ref="AD323:AD386" si="53" xml:space="preserve"> IF( AB323 &lt;= AK323,  AH323 + AG323*AB323,     AH323 + AG323*AB323  - AL323*(AB323 - AK323)         )</f>
        <v>0</v>
      </c>
      <c r="AE323" s="56">
        <f t="shared" si="48"/>
        <v>-16.221041666666668</v>
      </c>
      <c r="AF323" s="57">
        <f t="shared" si="49"/>
        <v>-16.221041666666668</v>
      </c>
      <c r="AG323" s="39">
        <f t="shared" ref="AG323:AG386" si="54">AG322</f>
        <v>0</v>
      </c>
      <c r="AH323" s="39">
        <f t="shared" ref="AH323:AH386" si="55">AH322</f>
        <v>0</v>
      </c>
      <c r="AI323" s="65">
        <f t="shared" ref="AI323:AI386" si="56">AI322</f>
        <v>1.53125</v>
      </c>
      <c r="AJ323" s="65">
        <f t="shared" ref="AJ323:AJ386" si="57">AJ322</f>
        <v>-16.588541666666668</v>
      </c>
      <c r="AK323" s="58">
        <f t="shared" ref="AK323:AK386" si="58" xml:space="preserve"> AK322</f>
        <v>8.5</v>
      </c>
      <c r="AL323" s="58">
        <f t="shared" ref="AL323:AL386" si="59" xml:space="preserve"> AL322</f>
        <v>300</v>
      </c>
      <c r="AM323" s="58">
        <f t="shared" ref="AM323:AM386" si="60">AM322</f>
        <v>0</v>
      </c>
    </row>
    <row r="324" spans="27:39" ht="17.100000000000001" customHeight="1" x14ac:dyDescent="0.2">
      <c r="AA324">
        <f t="shared" si="51"/>
        <v>3</v>
      </c>
      <c r="AB324" s="24">
        <f t="shared" si="50"/>
        <v>0.36</v>
      </c>
      <c r="AC324" s="24">
        <f t="shared" si="52"/>
        <v>0</v>
      </c>
      <c r="AD324" s="57">
        <f t="shared" si="53"/>
        <v>0</v>
      </c>
      <c r="AE324" s="56">
        <f t="shared" si="48"/>
        <v>-16.037291666666668</v>
      </c>
      <c r="AF324" s="57">
        <f t="shared" si="49"/>
        <v>-16.037291666666668</v>
      </c>
      <c r="AG324" s="39">
        <f t="shared" si="54"/>
        <v>0</v>
      </c>
      <c r="AH324" s="39">
        <f t="shared" si="55"/>
        <v>0</v>
      </c>
      <c r="AI324" s="65">
        <f t="shared" si="56"/>
        <v>1.53125</v>
      </c>
      <c r="AJ324" s="65">
        <f t="shared" si="57"/>
        <v>-16.588541666666668</v>
      </c>
      <c r="AK324" s="58">
        <f t="shared" si="58"/>
        <v>8.5</v>
      </c>
      <c r="AL324" s="58">
        <f t="shared" si="59"/>
        <v>300</v>
      </c>
      <c r="AM324" s="58">
        <f t="shared" si="60"/>
        <v>0</v>
      </c>
    </row>
    <row r="325" spans="27:39" ht="17.100000000000001" customHeight="1" x14ac:dyDescent="0.2">
      <c r="AA325">
        <f t="shared" si="51"/>
        <v>4</v>
      </c>
      <c r="AB325" s="24">
        <f t="shared" si="50"/>
        <v>0.48</v>
      </c>
      <c r="AC325" s="24">
        <f t="shared" si="52"/>
        <v>0</v>
      </c>
      <c r="AD325" s="57">
        <f t="shared" si="53"/>
        <v>0</v>
      </c>
      <c r="AE325" s="56">
        <f t="shared" si="48"/>
        <v>-15.853541666666668</v>
      </c>
      <c r="AF325" s="57">
        <f t="shared" si="49"/>
        <v>-15.853541666666668</v>
      </c>
      <c r="AG325" s="39">
        <f t="shared" si="54"/>
        <v>0</v>
      </c>
      <c r="AH325" s="39">
        <f t="shared" si="55"/>
        <v>0</v>
      </c>
      <c r="AI325" s="65">
        <f t="shared" si="56"/>
        <v>1.53125</v>
      </c>
      <c r="AJ325" s="65">
        <f t="shared" si="57"/>
        <v>-16.588541666666668</v>
      </c>
      <c r="AK325" s="58">
        <f t="shared" si="58"/>
        <v>8.5</v>
      </c>
      <c r="AL325" s="58">
        <f t="shared" si="59"/>
        <v>300</v>
      </c>
      <c r="AM325" s="58">
        <f t="shared" si="60"/>
        <v>0</v>
      </c>
    </row>
    <row r="326" spans="27:39" ht="17.100000000000001" customHeight="1" x14ac:dyDescent="0.2">
      <c r="AA326">
        <f t="shared" si="51"/>
        <v>5</v>
      </c>
      <c r="AB326" s="24">
        <f t="shared" si="50"/>
        <v>0.6</v>
      </c>
      <c r="AC326" s="24">
        <f t="shared" si="52"/>
        <v>0</v>
      </c>
      <c r="AD326" s="57">
        <f t="shared" si="53"/>
        <v>0</v>
      </c>
      <c r="AE326" s="56">
        <f t="shared" si="48"/>
        <v>-15.669791666666669</v>
      </c>
      <c r="AF326" s="57">
        <f t="shared" si="49"/>
        <v>-15.669791666666669</v>
      </c>
      <c r="AG326" s="39">
        <f t="shared" si="54"/>
        <v>0</v>
      </c>
      <c r="AH326" s="39">
        <f t="shared" si="55"/>
        <v>0</v>
      </c>
      <c r="AI326" s="65">
        <f t="shared" si="56"/>
        <v>1.53125</v>
      </c>
      <c r="AJ326" s="65">
        <f t="shared" si="57"/>
        <v>-16.588541666666668</v>
      </c>
      <c r="AK326" s="58">
        <f t="shared" si="58"/>
        <v>8.5</v>
      </c>
      <c r="AL326" s="58">
        <f t="shared" si="59"/>
        <v>300</v>
      </c>
      <c r="AM326" s="58">
        <f t="shared" si="60"/>
        <v>0</v>
      </c>
    </row>
    <row r="327" spans="27:39" ht="17.100000000000001" customHeight="1" x14ac:dyDescent="0.2">
      <c r="AA327">
        <f t="shared" si="51"/>
        <v>6</v>
      </c>
      <c r="AB327" s="24">
        <f t="shared" si="50"/>
        <v>0.72</v>
      </c>
      <c r="AC327" s="24">
        <f t="shared" si="52"/>
        <v>0</v>
      </c>
      <c r="AD327" s="57">
        <f t="shared" si="53"/>
        <v>0</v>
      </c>
      <c r="AE327" s="56">
        <f t="shared" si="48"/>
        <v>-15.486041666666669</v>
      </c>
      <c r="AF327" s="57">
        <f t="shared" si="49"/>
        <v>-15.486041666666669</v>
      </c>
      <c r="AG327" s="39">
        <f t="shared" si="54"/>
        <v>0</v>
      </c>
      <c r="AH327" s="39">
        <f t="shared" si="55"/>
        <v>0</v>
      </c>
      <c r="AI327" s="65">
        <f t="shared" si="56"/>
        <v>1.53125</v>
      </c>
      <c r="AJ327" s="65">
        <f t="shared" si="57"/>
        <v>-16.588541666666668</v>
      </c>
      <c r="AK327" s="58">
        <f t="shared" si="58"/>
        <v>8.5</v>
      </c>
      <c r="AL327" s="58">
        <f t="shared" si="59"/>
        <v>300</v>
      </c>
      <c r="AM327" s="58">
        <f t="shared" si="60"/>
        <v>0</v>
      </c>
    </row>
    <row r="328" spans="27:39" ht="17.100000000000001" customHeight="1" x14ac:dyDescent="0.2">
      <c r="AA328">
        <f t="shared" si="51"/>
        <v>7</v>
      </c>
      <c r="AB328" s="24">
        <f t="shared" si="50"/>
        <v>0.84</v>
      </c>
      <c r="AC328" s="24">
        <f t="shared" si="52"/>
        <v>0</v>
      </c>
      <c r="AD328" s="57">
        <f t="shared" si="53"/>
        <v>0</v>
      </c>
      <c r="AE328" s="56">
        <f t="shared" si="48"/>
        <v>-15.302291666666669</v>
      </c>
      <c r="AF328" s="57">
        <f t="shared" si="49"/>
        <v>-15.302291666666669</v>
      </c>
      <c r="AG328" s="39">
        <f t="shared" si="54"/>
        <v>0</v>
      </c>
      <c r="AH328" s="39">
        <f t="shared" si="55"/>
        <v>0</v>
      </c>
      <c r="AI328" s="65">
        <f t="shared" si="56"/>
        <v>1.53125</v>
      </c>
      <c r="AJ328" s="65">
        <f t="shared" si="57"/>
        <v>-16.588541666666668</v>
      </c>
      <c r="AK328" s="58">
        <f t="shared" si="58"/>
        <v>8.5</v>
      </c>
      <c r="AL328" s="58">
        <f t="shared" si="59"/>
        <v>300</v>
      </c>
      <c r="AM328" s="58">
        <f t="shared" si="60"/>
        <v>0</v>
      </c>
    </row>
    <row r="329" spans="27:39" ht="17.100000000000001" customHeight="1" x14ac:dyDescent="0.2">
      <c r="AA329">
        <f t="shared" si="51"/>
        <v>8</v>
      </c>
      <c r="AB329" s="24">
        <f t="shared" si="50"/>
        <v>0.96</v>
      </c>
      <c r="AC329" s="24">
        <f t="shared" si="52"/>
        <v>0</v>
      </c>
      <c r="AD329" s="57">
        <f t="shared" si="53"/>
        <v>0</v>
      </c>
      <c r="AE329" s="56">
        <f t="shared" si="48"/>
        <v>-15.118541666666667</v>
      </c>
      <c r="AF329" s="57">
        <f t="shared" si="49"/>
        <v>-15.118541666666667</v>
      </c>
      <c r="AG329" s="39">
        <f t="shared" si="54"/>
        <v>0</v>
      </c>
      <c r="AH329" s="39">
        <f t="shared" si="55"/>
        <v>0</v>
      </c>
      <c r="AI329" s="65">
        <f t="shared" si="56"/>
        <v>1.53125</v>
      </c>
      <c r="AJ329" s="65">
        <f t="shared" si="57"/>
        <v>-16.588541666666668</v>
      </c>
      <c r="AK329" s="58">
        <f t="shared" si="58"/>
        <v>8.5</v>
      </c>
      <c r="AL329" s="58">
        <f t="shared" si="59"/>
        <v>300</v>
      </c>
      <c r="AM329" s="58">
        <f t="shared" si="60"/>
        <v>0</v>
      </c>
    </row>
    <row r="330" spans="27:39" ht="17.100000000000001" customHeight="1" x14ac:dyDescent="0.2">
      <c r="AA330">
        <f t="shared" si="51"/>
        <v>9</v>
      </c>
      <c r="AB330" s="24">
        <f t="shared" si="50"/>
        <v>1.08</v>
      </c>
      <c r="AC330" s="24">
        <f t="shared" si="52"/>
        <v>0</v>
      </c>
      <c r="AD330" s="57">
        <f t="shared" si="53"/>
        <v>0</v>
      </c>
      <c r="AE330" s="56">
        <f t="shared" si="48"/>
        <v>-14.934791666666667</v>
      </c>
      <c r="AF330" s="57">
        <f t="shared" si="49"/>
        <v>-14.934791666666667</v>
      </c>
      <c r="AG330" s="39">
        <f t="shared" si="54"/>
        <v>0</v>
      </c>
      <c r="AH330" s="39">
        <f t="shared" si="55"/>
        <v>0</v>
      </c>
      <c r="AI330" s="65">
        <f t="shared" si="56"/>
        <v>1.53125</v>
      </c>
      <c r="AJ330" s="65">
        <f t="shared" si="57"/>
        <v>-16.588541666666668</v>
      </c>
      <c r="AK330" s="58">
        <f t="shared" si="58"/>
        <v>8.5</v>
      </c>
      <c r="AL330" s="58">
        <f t="shared" si="59"/>
        <v>300</v>
      </c>
      <c r="AM330" s="58">
        <f t="shared" si="60"/>
        <v>0</v>
      </c>
    </row>
    <row r="331" spans="27:39" ht="17.100000000000001" customHeight="1" x14ac:dyDescent="0.2">
      <c r="AA331">
        <f t="shared" si="51"/>
        <v>10</v>
      </c>
      <c r="AB331" s="24">
        <f t="shared" si="50"/>
        <v>1.2</v>
      </c>
      <c r="AC331" s="24">
        <f t="shared" si="52"/>
        <v>0</v>
      </c>
      <c r="AD331" s="57">
        <f t="shared" si="53"/>
        <v>0</v>
      </c>
      <c r="AE331" s="56">
        <f t="shared" si="48"/>
        <v>-14.751041666666667</v>
      </c>
      <c r="AF331" s="57">
        <f t="shared" si="49"/>
        <v>-14.751041666666667</v>
      </c>
      <c r="AG331" s="39">
        <f t="shared" si="54"/>
        <v>0</v>
      </c>
      <c r="AH331" s="39">
        <f t="shared" si="55"/>
        <v>0</v>
      </c>
      <c r="AI331" s="65">
        <f t="shared" si="56"/>
        <v>1.53125</v>
      </c>
      <c r="AJ331" s="65">
        <f t="shared" si="57"/>
        <v>-16.588541666666668</v>
      </c>
      <c r="AK331" s="58">
        <f t="shared" si="58"/>
        <v>8.5</v>
      </c>
      <c r="AL331" s="58">
        <f t="shared" si="59"/>
        <v>300</v>
      </c>
      <c r="AM331" s="58">
        <f t="shared" si="60"/>
        <v>0</v>
      </c>
    </row>
    <row r="332" spans="27:39" ht="17.100000000000001" customHeight="1" x14ac:dyDescent="0.2">
      <c r="AA332">
        <f t="shared" si="51"/>
        <v>11</v>
      </c>
      <c r="AB332" s="24">
        <f t="shared" si="50"/>
        <v>1.32</v>
      </c>
      <c r="AC332" s="24">
        <f t="shared" si="52"/>
        <v>0</v>
      </c>
      <c r="AD332" s="57">
        <f t="shared" si="53"/>
        <v>0</v>
      </c>
      <c r="AE332" s="56">
        <f t="shared" si="48"/>
        <v>-14.567291666666668</v>
      </c>
      <c r="AF332" s="57">
        <f t="shared" si="49"/>
        <v>-14.567291666666668</v>
      </c>
      <c r="AG332" s="39">
        <f t="shared" si="54"/>
        <v>0</v>
      </c>
      <c r="AH332" s="39">
        <f t="shared" si="55"/>
        <v>0</v>
      </c>
      <c r="AI332" s="65">
        <f t="shared" si="56"/>
        <v>1.53125</v>
      </c>
      <c r="AJ332" s="65">
        <f t="shared" si="57"/>
        <v>-16.588541666666668</v>
      </c>
      <c r="AK332" s="58">
        <f t="shared" si="58"/>
        <v>8.5</v>
      </c>
      <c r="AL332" s="58">
        <f t="shared" si="59"/>
        <v>300</v>
      </c>
      <c r="AM332" s="58">
        <f t="shared" si="60"/>
        <v>0</v>
      </c>
    </row>
    <row r="333" spans="27:39" ht="17.100000000000001" customHeight="1" x14ac:dyDescent="0.2">
      <c r="AA333">
        <f t="shared" si="51"/>
        <v>12</v>
      </c>
      <c r="AB333" s="24">
        <f t="shared" si="50"/>
        <v>1.44</v>
      </c>
      <c r="AC333" s="24">
        <f t="shared" si="52"/>
        <v>0</v>
      </c>
      <c r="AD333" s="57">
        <f t="shared" si="53"/>
        <v>0</v>
      </c>
      <c r="AE333" s="56">
        <f t="shared" si="48"/>
        <v>-14.383541666666668</v>
      </c>
      <c r="AF333" s="57">
        <f t="shared" si="49"/>
        <v>-14.383541666666668</v>
      </c>
      <c r="AG333" s="39">
        <f t="shared" si="54"/>
        <v>0</v>
      </c>
      <c r="AH333" s="39">
        <f t="shared" si="55"/>
        <v>0</v>
      </c>
      <c r="AI333" s="65">
        <f t="shared" si="56"/>
        <v>1.53125</v>
      </c>
      <c r="AJ333" s="65">
        <f t="shared" si="57"/>
        <v>-16.588541666666668</v>
      </c>
      <c r="AK333" s="58">
        <f t="shared" si="58"/>
        <v>8.5</v>
      </c>
      <c r="AL333" s="58">
        <f t="shared" si="59"/>
        <v>300</v>
      </c>
      <c r="AM333" s="58">
        <f t="shared" si="60"/>
        <v>0</v>
      </c>
    </row>
    <row r="334" spans="27:39" ht="17.100000000000001" customHeight="1" x14ac:dyDescent="0.2">
      <c r="AA334">
        <f t="shared" si="51"/>
        <v>13</v>
      </c>
      <c r="AB334" s="24">
        <f t="shared" si="50"/>
        <v>1.56</v>
      </c>
      <c r="AC334" s="24">
        <f t="shared" si="52"/>
        <v>0</v>
      </c>
      <c r="AD334" s="57">
        <f t="shared" si="53"/>
        <v>0</v>
      </c>
      <c r="AE334" s="56">
        <f t="shared" si="48"/>
        <v>-14.199791666666668</v>
      </c>
      <c r="AF334" s="57">
        <f t="shared" si="49"/>
        <v>-14.199791666666668</v>
      </c>
      <c r="AG334" s="39">
        <f t="shared" si="54"/>
        <v>0</v>
      </c>
      <c r="AH334" s="39">
        <f t="shared" si="55"/>
        <v>0</v>
      </c>
      <c r="AI334" s="65">
        <f t="shared" si="56"/>
        <v>1.53125</v>
      </c>
      <c r="AJ334" s="65">
        <f t="shared" si="57"/>
        <v>-16.588541666666668</v>
      </c>
      <c r="AK334" s="58">
        <f t="shared" si="58"/>
        <v>8.5</v>
      </c>
      <c r="AL334" s="58">
        <f t="shared" si="59"/>
        <v>300</v>
      </c>
      <c r="AM334" s="58">
        <f t="shared" si="60"/>
        <v>0</v>
      </c>
    </row>
    <row r="335" spans="27:39" ht="17.100000000000001" customHeight="1" x14ac:dyDescent="0.2">
      <c r="AA335">
        <f t="shared" si="51"/>
        <v>14</v>
      </c>
      <c r="AB335" s="24">
        <f t="shared" si="50"/>
        <v>1.68</v>
      </c>
      <c r="AC335" s="24">
        <f t="shared" si="52"/>
        <v>0</v>
      </c>
      <c r="AD335" s="57">
        <f t="shared" si="53"/>
        <v>0</v>
      </c>
      <c r="AE335" s="56">
        <f t="shared" si="48"/>
        <v>-14.016041666666668</v>
      </c>
      <c r="AF335" s="57">
        <f t="shared" si="49"/>
        <v>-14.016041666666668</v>
      </c>
      <c r="AG335" s="39">
        <f t="shared" si="54"/>
        <v>0</v>
      </c>
      <c r="AH335" s="39">
        <f t="shared" si="55"/>
        <v>0</v>
      </c>
      <c r="AI335" s="65">
        <f t="shared" si="56"/>
        <v>1.53125</v>
      </c>
      <c r="AJ335" s="65">
        <f t="shared" si="57"/>
        <v>-16.588541666666668</v>
      </c>
      <c r="AK335" s="58">
        <f t="shared" si="58"/>
        <v>8.5</v>
      </c>
      <c r="AL335" s="58">
        <f t="shared" si="59"/>
        <v>300</v>
      </c>
      <c r="AM335" s="58">
        <f t="shared" si="60"/>
        <v>0</v>
      </c>
    </row>
    <row r="336" spans="27:39" ht="17.100000000000001" customHeight="1" x14ac:dyDescent="0.2">
      <c r="AA336">
        <f t="shared" si="51"/>
        <v>15</v>
      </c>
      <c r="AB336" s="24">
        <f t="shared" si="50"/>
        <v>1.8</v>
      </c>
      <c r="AC336" s="24">
        <f t="shared" si="52"/>
        <v>0</v>
      </c>
      <c r="AD336" s="57">
        <f t="shared" si="53"/>
        <v>0</v>
      </c>
      <c r="AE336" s="56">
        <f t="shared" si="48"/>
        <v>-13.832291666666668</v>
      </c>
      <c r="AF336" s="57">
        <f t="shared" si="49"/>
        <v>-13.832291666666668</v>
      </c>
      <c r="AG336" s="39">
        <f t="shared" si="54"/>
        <v>0</v>
      </c>
      <c r="AH336" s="39">
        <f t="shared" si="55"/>
        <v>0</v>
      </c>
      <c r="AI336" s="65">
        <f t="shared" si="56"/>
        <v>1.53125</v>
      </c>
      <c r="AJ336" s="65">
        <f t="shared" si="57"/>
        <v>-16.588541666666668</v>
      </c>
      <c r="AK336" s="58">
        <f t="shared" si="58"/>
        <v>8.5</v>
      </c>
      <c r="AL336" s="58">
        <f t="shared" si="59"/>
        <v>300</v>
      </c>
      <c r="AM336" s="58">
        <f t="shared" si="60"/>
        <v>0</v>
      </c>
    </row>
    <row r="337" spans="27:39" ht="17.100000000000001" customHeight="1" x14ac:dyDescent="0.2">
      <c r="AA337">
        <f t="shared" si="51"/>
        <v>16</v>
      </c>
      <c r="AB337" s="24">
        <f t="shared" si="50"/>
        <v>1.92</v>
      </c>
      <c r="AC337" s="24">
        <f t="shared" si="52"/>
        <v>0</v>
      </c>
      <c r="AD337" s="57">
        <f t="shared" si="53"/>
        <v>0</v>
      </c>
      <c r="AE337" s="56">
        <f t="shared" si="48"/>
        <v>-13.648541666666668</v>
      </c>
      <c r="AF337" s="57">
        <f t="shared" si="49"/>
        <v>-13.648541666666668</v>
      </c>
      <c r="AG337" s="39">
        <f t="shared" si="54"/>
        <v>0</v>
      </c>
      <c r="AH337" s="39">
        <f t="shared" si="55"/>
        <v>0</v>
      </c>
      <c r="AI337" s="65">
        <f t="shared" si="56"/>
        <v>1.53125</v>
      </c>
      <c r="AJ337" s="65">
        <f t="shared" si="57"/>
        <v>-16.588541666666668</v>
      </c>
      <c r="AK337" s="58">
        <f t="shared" si="58"/>
        <v>8.5</v>
      </c>
      <c r="AL337" s="58">
        <f t="shared" si="59"/>
        <v>300</v>
      </c>
      <c r="AM337" s="58">
        <f t="shared" si="60"/>
        <v>0</v>
      </c>
    </row>
    <row r="338" spans="27:39" ht="17.100000000000001" customHeight="1" x14ac:dyDescent="0.2">
      <c r="AA338">
        <f t="shared" si="51"/>
        <v>17</v>
      </c>
      <c r="AB338" s="24">
        <f t="shared" si="50"/>
        <v>2.04</v>
      </c>
      <c r="AC338" s="24">
        <f t="shared" si="52"/>
        <v>0</v>
      </c>
      <c r="AD338" s="57">
        <f t="shared" si="53"/>
        <v>0</v>
      </c>
      <c r="AE338" s="56">
        <f t="shared" si="48"/>
        <v>-13.464791666666667</v>
      </c>
      <c r="AF338" s="57">
        <f t="shared" si="49"/>
        <v>-13.464791666666667</v>
      </c>
      <c r="AG338" s="39">
        <f t="shared" si="54"/>
        <v>0</v>
      </c>
      <c r="AH338" s="39">
        <f t="shared" si="55"/>
        <v>0</v>
      </c>
      <c r="AI338" s="65">
        <f t="shared" si="56"/>
        <v>1.53125</v>
      </c>
      <c r="AJ338" s="65">
        <f t="shared" si="57"/>
        <v>-16.588541666666668</v>
      </c>
      <c r="AK338" s="58">
        <f t="shared" si="58"/>
        <v>8.5</v>
      </c>
      <c r="AL338" s="58">
        <f t="shared" si="59"/>
        <v>300</v>
      </c>
      <c r="AM338" s="58">
        <f t="shared" si="60"/>
        <v>0</v>
      </c>
    </row>
    <row r="339" spans="27:39" ht="17.100000000000001" customHeight="1" x14ac:dyDescent="0.2">
      <c r="AA339">
        <f t="shared" si="51"/>
        <v>18</v>
      </c>
      <c r="AB339" s="24">
        <f t="shared" si="50"/>
        <v>2.16</v>
      </c>
      <c r="AC339" s="24">
        <f t="shared" si="52"/>
        <v>0</v>
      </c>
      <c r="AD339" s="57">
        <f t="shared" si="53"/>
        <v>0</v>
      </c>
      <c r="AE339" s="56">
        <f t="shared" si="48"/>
        <v>-13.281041666666667</v>
      </c>
      <c r="AF339" s="57">
        <f t="shared" si="49"/>
        <v>-13.281041666666667</v>
      </c>
      <c r="AG339" s="39">
        <f t="shared" si="54"/>
        <v>0</v>
      </c>
      <c r="AH339" s="39">
        <f t="shared" si="55"/>
        <v>0</v>
      </c>
      <c r="AI339" s="65">
        <f t="shared" si="56"/>
        <v>1.53125</v>
      </c>
      <c r="AJ339" s="65">
        <f t="shared" si="57"/>
        <v>-16.588541666666668</v>
      </c>
      <c r="AK339" s="58">
        <f t="shared" si="58"/>
        <v>8.5</v>
      </c>
      <c r="AL339" s="58">
        <f t="shared" si="59"/>
        <v>300</v>
      </c>
      <c r="AM339" s="58">
        <f t="shared" si="60"/>
        <v>0</v>
      </c>
    </row>
    <row r="340" spans="27:39" ht="17.100000000000001" customHeight="1" x14ac:dyDescent="0.2">
      <c r="AA340">
        <f t="shared" si="51"/>
        <v>19</v>
      </c>
      <c r="AB340" s="24">
        <f t="shared" si="50"/>
        <v>2.2799999999999998</v>
      </c>
      <c r="AC340" s="24">
        <f t="shared" si="52"/>
        <v>0</v>
      </c>
      <c r="AD340" s="57">
        <f t="shared" si="53"/>
        <v>0</v>
      </c>
      <c r="AE340" s="56">
        <f t="shared" si="48"/>
        <v>-13.097291666666669</v>
      </c>
      <c r="AF340" s="57">
        <f t="shared" si="49"/>
        <v>-13.097291666666669</v>
      </c>
      <c r="AG340" s="39">
        <f t="shared" si="54"/>
        <v>0</v>
      </c>
      <c r="AH340" s="39">
        <f t="shared" si="55"/>
        <v>0</v>
      </c>
      <c r="AI340" s="65">
        <f t="shared" si="56"/>
        <v>1.53125</v>
      </c>
      <c r="AJ340" s="65">
        <f t="shared" si="57"/>
        <v>-16.588541666666668</v>
      </c>
      <c r="AK340" s="58">
        <f t="shared" si="58"/>
        <v>8.5</v>
      </c>
      <c r="AL340" s="58">
        <f t="shared" si="59"/>
        <v>300</v>
      </c>
      <c r="AM340" s="58">
        <f t="shared" si="60"/>
        <v>0</v>
      </c>
    </row>
    <row r="341" spans="27:39" ht="17.100000000000001" customHeight="1" x14ac:dyDescent="0.2">
      <c r="AA341">
        <f t="shared" si="51"/>
        <v>20</v>
      </c>
      <c r="AB341" s="24">
        <f t="shared" si="50"/>
        <v>2.4</v>
      </c>
      <c r="AC341" s="24">
        <f t="shared" si="52"/>
        <v>0</v>
      </c>
      <c r="AD341" s="57">
        <f t="shared" si="53"/>
        <v>0</v>
      </c>
      <c r="AE341" s="56">
        <f t="shared" si="48"/>
        <v>-12.913541666666667</v>
      </c>
      <c r="AF341" s="57">
        <f t="shared" si="49"/>
        <v>-12.913541666666667</v>
      </c>
      <c r="AG341" s="39">
        <f t="shared" si="54"/>
        <v>0</v>
      </c>
      <c r="AH341" s="39">
        <f t="shared" si="55"/>
        <v>0</v>
      </c>
      <c r="AI341" s="65">
        <f t="shared" si="56"/>
        <v>1.53125</v>
      </c>
      <c r="AJ341" s="65">
        <f t="shared" si="57"/>
        <v>-16.588541666666668</v>
      </c>
      <c r="AK341" s="58">
        <f t="shared" si="58"/>
        <v>8.5</v>
      </c>
      <c r="AL341" s="58">
        <f t="shared" si="59"/>
        <v>300</v>
      </c>
      <c r="AM341" s="58">
        <f t="shared" si="60"/>
        <v>0</v>
      </c>
    </row>
    <row r="342" spans="27:39" ht="17.100000000000001" customHeight="1" x14ac:dyDescent="0.2">
      <c r="AA342">
        <f t="shared" si="51"/>
        <v>21</v>
      </c>
      <c r="AB342" s="24">
        <f t="shared" si="50"/>
        <v>2.52</v>
      </c>
      <c r="AC342" s="24">
        <f t="shared" si="52"/>
        <v>0</v>
      </c>
      <c r="AD342" s="57">
        <f t="shared" si="53"/>
        <v>0</v>
      </c>
      <c r="AE342" s="56">
        <f t="shared" si="48"/>
        <v>-12.729791666666667</v>
      </c>
      <c r="AF342" s="57">
        <f t="shared" si="49"/>
        <v>-12.729791666666667</v>
      </c>
      <c r="AG342" s="39">
        <f t="shared" si="54"/>
        <v>0</v>
      </c>
      <c r="AH342" s="39">
        <f t="shared" si="55"/>
        <v>0</v>
      </c>
      <c r="AI342" s="65">
        <f t="shared" si="56"/>
        <v>1.53125</v>
      </c>
      <c r="AJ342" s="65">
        <f t="shared" si="57"/>
        <v>-16.588541666666668</v>
      </c>
      <c r="AK342" s="58">
        <f t="shared" si="58"/>
        <v>8.5</v>
      </c>
      <c r="AL342" s="58">
        <f t="shared" si="59"/>
        <v>300</v>
      </c>
      <c r="AM342" s="58">
        <f t="shared" si="60"/>
        <v>0</v>
      </c>
    </row>
    <row r="343" spans="27:39" ht="17.100000000000001" customHeight="1" x14ac:dyDescent="0.2">
      <c r="AA343">
        <f t="shared" si="51"/>
        <v>22</v>
      </c>
      <c r="AB343" s="24">
        <f t="shared" si="50"/>
        <v>2.64</v>
      </c>
      <c r="AC343" s="24">
        <f t="shared" si="52"/>
        <v>0</v>
      </c>
      <c r="AD343" s="57">
        <f t="shared" si="53"/>
        <v>0</v>
      </c>
      <c r="AE343" s="56">
        <f t="shared" si="48"/>
        <v>-12.546041666666667</v>
      </c>
      <c r="AF343" s="57">
        <f t="shared" si="49"/>
        <v>-12.546041666666667</v>
      </c>
      <c r="AG343" s="39">
        <f t="shared" si="54"/>
        <v>0</v>
      </c>
      <c r="AH343" s="39">
        <f t="shared" si="55"/>
        <v>0</v>
      </c>
      <c r="AI343" s="65">
        <f t="shared" si="56"/>
        <v>1.53125</v>
      </c>
      <c r="AJ343" s="65">
        <f t="shared" si="57"/>
        <v>-16.588541666666668</v>
      </c>
      <c r="AK343" s="58">
        <f t="shared" si="58"/>
        <v>8.5</v>
      </c>
      <c r="AL343" s="58">
        <f t="shared" si="59"/>
        <v>300</v>
      </c>
      <c r="AM343" s="58">
        <f t="shared" si="60"/>
        <v>0</v>
      </c>
    </row>
    <row r="344" spans="27:39" ht="17.100000000000001" customHeight="1" x14ac:dyDescent="0.2">
      <c r="AA344">
        <f t="shared" si="51"/>
        <v>23</v>
      </c>
      <c r="AB344" s="24">
        <f t="shared" si="50"/>
        <v>2.76</v>
      </c>
      <c r="AC344" s="24">
        <f t="shared" si="52"/>
        <v>0</v>
      </c>
      <c r="AD344" s="57">
        <f t="shared" si="53"/>
        <v>0</v>
      </c>
      <c r="AE344" s="56">
        <f t="shared" si="48"/>
        <v>-12.362291666666668</v>
      </c>
      <c r="AF344" s="57">
        <f t="shared" si="49"/>
        <v>-12.362291666666668</v>
      </c>
      <c r="AG344" s="39">
        <f t="shared" si="54"/>
        <v>0</v>
      </c>
      <c r="AH344" s="39">
        <f t="shared" si="55"/>
        <v>0</v>
      </c>
      <c r="AI344" s="65">
        <f t="shared" si="56"/>
        <v>1.53125</v>
      </c>
      <c r="AJ344" s="65">
        <f t="shared" si="57"/>
        <v>-16.588541666666668</v>
      </c>
      <c r="AK344" s="58">
        <f t="shared" si="58"/>
        <v>8.5</v>
      </c>
      <c r="AL344" s="58">
        <f t="shared" si="59"/>
        <v>300</v>
      </c>
      <c r="AM344" s="58">
        <f t="shared" si="60"/>
        <v>0</v>
      </c>
    </row>
    <row r="345" spans="27:39" ht="17.100000000000001" customHeight="1" x14ac:dyDescent="0.2">
      <c r="AA345">
        <f t="shared" si="51"/>
        <v>24</v>
      </c>
      <c r="AB345" s="24">
        <f t="shared" si="50"/>
        <v>2.88</v>
      </c>
      <c r="AC345" s="24">
        <f t="shared" si="52"/>
        <v>0</v>
      </c>
      <c r="AD345" s="57">
        <f t="shared" si="53"/>
        <v>0</v>
      </c>
      <c r="AE345" s="56">
        <f t="shared" si="48"/>
        <v>-12.178541666666668</v>
      </c>
      <c r="AF345" s="57">
        <f t="shared" si="49"/>
        <v>-12.178541666666668</v>
      </c>
      <c r="AG345" s="39">
        <f t="shared" si="54"/>
        <v>0</v>
      </c>
      <c r="AH345" s="39">
        <f t="shared" si="55"/>
        <v>0</v>
      </c>
      <c r="AI345" s="65">
        <f t="shared" si="56"/>
        <v>1.53125</v>
      </c>
      <c r="AJ345" s="65">
        <f t="shared" si="57"/>
        <v>-16.588541666666668</v>
      </c>
      <c r="AK345" s="58">
        <f t="shared" si="58"/>
        <v>8.5</v>
      </c>
      <c r="AL345" s="58">
        <f t="shared" si="59"/>
        <v>300</v>
      </c>
      <c r="AM345" s="58">
        <f t="shared" si="60"/>
        <v>0</v>
      </c>
    </row>
    <row r="346" spans="27:39" ht="17.100000000000001" customHeight="1" x14ac:dyDescent="0.2">
      <c r="AA346">
        <f t="shared" si="51"/>
        <v>25</v>
      </c>
      <c r="AB346" s="24">
        <f t="shared" si="50"/>
        <v>3</v>
      </c>
      <c r="AC346" s="24">
        <f t="shared" si="52"/>
        <v>0</v>
      </c>
      <c r="AD346" s="57">
        <f t="shared" si="53"/>
        <v>0</v>
      </c>
      <c r="AE346" s="56">
        <f t="shared" si="48"/>
        <v>-11.994791666666668</v>
      </c>
      <c r="AF346" s="57">
        <f t="shared" si="49"/>
        <v>-11.994791666666668</v>
      </c>
      <c r="AG346" s="39">
        <f t="shared" si="54"/>
        <v>0</v>
      </c>
      <c r="AH346" s="39">
        <f t="shared" si="55"/>
        <v>0</v>
      </c>
      <c r="AI346" s="65">
        <f t="shared" si="56"/>
        <v>1.53125</v>
      </c>
      <c r="AJ346" s="65">
        <f t="shared" si="57"/>
        <v>-16.588541666666668</v>
      </c>
      <c r="AK346" s="58">
        <f t="shared" si="58"/>
        <v>8.5</v>
      </c>
      <c r="AL346" s="58">
        <f t="shared" si="59"/>
        <v>300</v>
      </c>
      <c r="AM346" s="58">
        <f t="shared" si="60"/>
        <v>0</v>
      </c>
    </row>
    <row r="347" spans="27:39" ht="17.100000000000001" customHeight="1" x14ac:dyDescent="0.2">
      <c r="AA347">
        <f t="shared" si="51"/>
        <v>26</v>
      </c>
      <c r="AB347" s="24">
        <f t="shared" si="50"/>
        <v>3.12</v>
      </c>
      <c r="AC347" s="24">
        <f t="shared" si="52"/>
        <v>0</v>
      </c>
      <c r="AD347" s="57">
        <f t="shared" si="53"/>
        <v>0</v>
      </c>
      <c r="AE347" s="56">
        <f t="shared" si="48"/>
        <v>-11.811041666666668</v>
      </c>
      <c r="AF347" s="57">
        <f t="shared" si="49"/>
        <v>-11.811041666666668</v>
      </c>
      <c r="AG347" s="39">
        <f t="shared" si="54"/>
        <v>0</v>
      </c>
      <c r="AH347" s="39">
        <f t="shared" si="55"/>
        <v>0</v>
      </c>
      <c r="AI347" s="65">
        <f t="shared" si="56"/>
        <v>1.53125</v>
      </c>
      <c r="AJ347" s="65">
        <f t="shared" si="57"/>
        <v>-16.588541666666668</v>
      </c>
      <c r="AK347" s="58">
        <f t="shared" si="58"/>
        <v>8.5</v>
      </c>
      <c r="AL347" s="58">
        <f t="shared" si="59"/>
        <v>300</v>
      </c>
      <c r="AM347" s="58">
        <f t="shared" si="60"/>
        <v>0</v>
      </c>
    </row>
    <row r="348" spans="27:39" ht="17.100000000000001" customHeight="1" x14ac:dyDescent="0.2">
      <c r="AA348">
        <f t="shared" si="51"/>
        <v>27</v>
      </c>
      <c r="AB348" s="24">
        <f t="shared" si="50"/>
        <v>3.24</v>
      </c>
      <c r="AC348" s="24">
        <f t="shared" si="52"/>
        <v>0</v>
      </c>
      <c r="AD348" s="57">
        <f t="shared" si="53"/>
        <v>0</v>
      </c>
      <c r="AE348" s="56">
        <f t="shared" si="48"/>
        <v>-11.627291666666668</v>
      </c>
      <c r="AF348" s="57">
        <f t="shared" si="49"/>
        <v>-11.627291666666668</v>
      </c>
      <c r="AG348" s="39">
        <f t="shared" si="54"/>
        <v>0</v>
      </c>
      <c r="AH348" s="39">
        <f t="shared" si="55"/>
        <v>0</v>
      </c>
      <c r="AI348" s="65">
        <f t="shared" si="56"/>
        <v>1.53125</v>
      </c>
      <c r="AJ348" s="65">
        <f t="shared" si="57"/>
        <v>-16.588541666666668</v>
      </c>
      <c r="AK348" s="58">
        <f t="shared" si="58"/>
        <v>8.5</v>
      </c>
      <c r="AL348" s="58">
        <f t="shared" si="59"/>
        <v>300</v>
      </c>
      <c r="AM348" s="58">
        <f t="shared" si="60"/>
        <v>0</v>
      </c>
    </row>
    <row r="349" spans="27:39" ht="17.100000000000001" customHeight="1" x14ac:dyDescent="0.2">
      <c r="AA349">
        <f t="shared" si="51"/>
        <v>28</v>
      </c>
      <c r="AB349" s="24">
        <f t="shared" si="50"/>
        <v>3.36</v>
      </c>
      <c r="AC349" s="24">
        <f t="shared" si="52"/>
        <v>0</v>
      </c>
      <c r="AD349" s="57">
        <f t="shared" si="53"/>
        <v>0</v>
      </c>
      <c r="AE349" s="56">
        <f t="shared" si="48"/>
        <v>-11.443541666666668</v>
      </c>
      <c r="AF349" s="57">
        <f t="shared" si="49"/>
        <v>-11.443541666666668</v>
      </c>
      <c r="AG349" s="39">
        <f t="shared" si="54"/>
        <v>0</v>
      </c>
      <c r="AH349" s="39">
        <f t="shared" si="55"/>
        <v>0</v>
      </c>
      <c r="AI349" s="65">
        <f t="shared" si="56"/>
        <v>1.53125</v>
      </c>
      <c r="AJ349" s="65">
        <f t="shared" si="57"/>
        <v>-16.588541666666668</v>
      </c>
      <c r="AK349" s="58">
        <f t="shared" si="58"/>
        <v>8.5</v>
      </c>
      <c r="AL349" s="58">
        <f t="shared" si="59"/>
        <v>300</v>
      </c>
      <c r="AM349" s="58">
        <f t="shared" si="60"/>
        <v>0</v>
      </c>
    </row>
    <row r="350" spans="27:39" ht="17.100000000000001" customHeight="1" x14ac:dyDescent="0.2">
      <c r="AA350">
        <f t="shared" si="51"/>
        <v>29</v>
      </c>
      <c r="AB350" s="24">
        <f t="shared" si="50"/>
        <v>3.48</v>
      </c>
      <c r="AC350" s="24">
        <f t="shared" si="52"/>
        <v>0</v>
      </c>
      <c r="AD350" s="57">
        <f t="shared" si="53"/>
        <v>0</v>
      </c>
      <c r="AE350" s="56">
        <f t="shared" si="48"/>
        <v>-11.259791666666668</v>
      </c>
      <c r="AF350" s="57">
        <f t="shared" si="49"/>
        <v>-11.259791666666668</v>
      </c>
      <c r="AG350" s="39">
        <f t="shared" si="54"/>
        <v>0</v>
      </c>
      <c r="AH350" s="39">
        <f t="shared" si="55"/>
        <v>0</v>
      </c>
      <c r="AI350" s="65">
        <f t="shared" si="56"/>
        <v>1.53125</v>
      </c>
      <c r="AJ350" s="65">
        <f t="shared" si="57"/>
        <v>-16.588541666666668</v>
      </c>
      <c r="AK350" s="58">
        <f t="shared" si="58"/>
        <v>8.5</v>
      </c>
      <c r="AL350" s="58">
        <f t="shared" si="59"/>
        <v>300</v>
      </c>
      <c r="AM350" s="58">
        <f t="shared" si="60"/>
        <v>0</v>
      </c>
    </row>
    <row r="351" spans="27:39" ht="17.100000000000001" customHeight="1" x14ac:dyDescent="0.2">
      <c r="AA351">
        <f t="shared" si="51"/>
        <v>30</v>
      </c>
      <c r="AB351" s="24">
        <f t="shared" si="50"/>
        <v>3.6</v>
      </c>
      <c r="AC351" s="24">
        <f t="shared" si="52"/>
        <v>0</v>
      </c>
      <c r="AD351" s="57">
        <f t="shared" si="53"/>
        <v>0</v>
      </c>
      <c r="AE351" s="56">
        <f t="shared" si="48"/>
        <v>-11.076041666666669</v>
      </c>
      <c r="AF351" s="57">
        <f t="shared" si="49"/>
        <v>-11.076041666666669</v>
      </c>
      <c r="AG351" s="39">
        <f t="shared" si="54"/>
        <v>0</v>
      </c>
      <c r="AH351" s="39">
        <f t="shared" si="55"/>
        <v>0</v>
      </c>
      <c r="AI351" s="65">
        <f t="shared" si="56"/>
        <v>1.53125</v>
      </c>
      <c r="AJ351" s="65">
        <f t="shared" si="57"/>
        <v>-16.588541666666668</v>
      </c>
      <c r="AK351" s="58">
        <f t="shared" si="58"/>
        <v>8.5</v>
      </c>
      <c r="AL351" s="58">
        <f t="shared" si="59"/>
        <v>300</v>
      </c>
      <c r="AM351" s="58">
        <f t="shared" si="60"/>
        <v>0</v>
      </c>
    </row>
    <row r="352" spans="27:39" ht="17.100000000000001" customHeight="1" x14ac:dyDescent="0.2">
      <c r="AA352">
        <f t="shared" si="51"/>
        <v>31</v>
      </c>
      <c r="AB352" s="24">
        <f t="shared" si="50"/>
        <v>3.72</v>
      </c>
      <c r="AC352" s="24">
        <f t="shared" si="52"/>
        <v>0</v>
      </c>
      <c r="AD352" s="57">
        <f t="shared" si="53"/>
        <v>0</v>
      </c>
      <c r="AE352" s="56">
        <f t="shared" si="48"/>
        <v>-10.892291666666669</v>
      </c>
      <c r="AF352" s="57">
        <f t="shared" si="49"/>
        <v>-10.892291666666669</v>
      </c>
      <c r="AG352" s="39">
        <f t="shared" si="54"/>
        <v>0</v>
      </c>
      <c r="AH352" s="39">
        <f t="shared" si="55"/>
        <v>0</v>
      </c>
      <c r="AI352" s="65">
        <f t="shared" si="56"/>
        <v>1.53125</v>
      </c>
      <c r="AJ352" s="65">
        <f t="shared" si="57"/>
        <v>-16.588541666666668</v>
      </c>
      <c r="AK352" s="58">
        <f t="shared" si="58"/>
        <v>8.5</v>
      </c>
      <c r="AL352" s="58">
        <f t="shared" si="59"/>
        <v>300</v>
      </c>
      <c r="AM352" s="58">
        <f t="shared" si="60"/>
        <v>0</v>
      </c>
    </row>
    <row r="353" spans="27:39" ht="17.100000000000001" customHeight="1" x14ac:dyDescent="0.2">
      <c r="AA353">
        <f t="shared" si="51"/>
        <v>32</v>
      </c>
      <c r="AB353" s="24">
        <f t="shared" si="50"/>
        <v>3.84</v>
      </c>
      <c r="AC353" s="24">
        <f t="shared" si="52"/>
        <v>0</v>
      </c>
      <c r="AD353" s="57">
        <f t="shared" si="53"/>
        <v>0</v>
      </c>
      <c r="AE353" s="56">
        <f t="shared" ref="AE353:AE384" si="61" xml:space="preserve"> AJ353 +  AI353*AB353 + AH353*AB353^2*100000/(2*E*I) + AG353*AB353^3*100000/(6*E*I)</f>
        <v>-10.708541666666669</v>
      </c>
      <c r="AF353" s="57">
        <f t="shared" ref="AF353:AF384" si="62" xml:space="preserve"> IF( AB353 &lt;= AK353,  AE353,        AE353  - AL353*(AB353 - AK353)^3*100000/(6*E*I)                )</f>
        <v>-10.708541666666669</v>
      </c>
      <c r="AG353" s="39">
        <f t="shared" si="54"/>
        <v>0</v>
      </c>
      <c r="AH353" s="39">
        <f t="shared" si="55"/>
        <v>0</v>
      </c>
      <c r="AI353" s="65">
        <f t="shared" si="56"/>
        <v>1.53125</v>
      </c>
      <c r="AJ353" s="65">
        <f t="shared" si="57"/>
        <v>-16.588541666666668</v>
      </c>
      <c r="AK353" s="58">
        <f t="shared" si="58"/>
        <v>8.5</v>
      </c>
      <c r="AL353" s="58">
        <f t="shared" si="59"/>
        <v>300</v>
      </c>
      <c r="AM353" s="58">
        <f t="shared" si="60"/>
        <v>0</v>
      </c>
    </row>
    <row r="354" spans="27:39" ht="17.100000000000001" customHeight="1" x14ac:dyDescent="0.2">
      <c r="AA354">
        <f t="shared" si="51"/>
        <v>33</v>
      </c>
      <c r="AB354" s="24">
        <f t="shared" ref="AB354:AB385" si="63" xml:space="preserve"> L*AA354/100</f>
        <v>3.96</v>
      </c>
      <c r="AC354" s="24">
        <f t="shared" si="52"/>
        <v>0</v>
      </c>
      <c r="AD354" s="57">
        <f t="shared" si="53"/>
        <v>0</v>
      </c>
      <c r="AE354" s="56">
        <f t="shared" si="61"/>
        <v>-10.524791666666669</v>
      </c>
      <c r="AF354" s="57">
        <f t="shared" si="62"/>
        <v>-10.524791666666669</v>
      </c>
      <c r="AG354" s="39">
        <f t="shared" si="54"/>
        <v>0</v>
      </c>
      <c r="AH354" s="39">
        <f t="shared" si="55"/>
        <v>0</v>
      </c>
      <c r="AI354" s="65">
        <f t="shared" si="56"/>
        <v>1.53125</v>
      </c>
      <c r="AJ354" s="65">
        <f t="shared" si="57"/>
        <v>-16.588541666666668</v>
      </c>
      <c r="AK354" s="58">
        <f t="shared" si="58"/>
        <v>8.5</v>
      </c>
      <c r="AL354" s="58">
        <f t="shared" si="59"/>
        <v>300</v>
      </c>
      <c r="AM354" s="58">
        <f t="shared" si="60"/>
        <v>0</v>
      </c>
    </row>
    <row r="355" spans="27:39" ht="17.100000000000001" customHeight="1" x14ac:dyDescent="0.2">
      <c r="AA355">
        <f t="shared" si="51"/>
        <v>34</v>
      </c>
      <c r="AB355" s="24">
        <f t="shared" si="63"/>
        <v>4.08</v>
      </c>
      <c r="AC355" s="24">
        <f t="shared" si="52"/>
        <v>0</v>
      </c>
      <c r="AD355" s="57">
        <f t="shared" si="53"/>
        <v>0</v>
      </c>
      <c r="AE355" s="56">
        <f t="shared" si="61"/>
        <v>-10.341041666666667</v>
      </c>
      <c r="AF355" s="57">
        <f t="shared" si="62"/>
        <v>-10.341041666666667</v>
      </c>
      <c r="AG355" s="39">
        <f t="shared" si="54"/>
        <v>0</v>
      </c>
      <c r="AH355" s="39">
        <f t="shared" si="55"/>
        <v>0</v>
      </c>
      <c r="AI355" s="65">
        <f t="shared" si="56"/>
        <v>1.53125</v>
      </c>
      <c r="AJ355" s="65">
        <f t="shared" si="57"/>
        <v>-16.588541666666668</v>
      </c>
      <c r="AK355" s="58">
        <f t="shared" si="58"/>
        <v>8.5</v>
      </c>
      <c r="AL355" s="58">
        <f t="shared" si="59"/>
        <v>300</v>
      </c>
      <c r="AM355" s="58">
        <f t="shared" si="60"/>
        <v>0</v>
      </c>
    </row>
    <row r="356" spans="27:39" ht="17.100000000000001" customHeight="1" x14ac:dyDescent="0.2">
      <c r="AA356">
        <f t="shared" si="51"/>
        <v>35</v>
      </c>
      <c r="AB356" s="24">
        <f t="shared" si="63"/>
        <v>4.2</v>
      </c>
      <c r="AC356" s="24">
        <f t="shared" si="52"/>
        <v>0</v>
      </c>
      <c r="AD356" s="57">
        <f t="shared" si="53"/>
        <v>0</v>
      </c>
      <c r="AE356" s="56">
        <f t="shared" si="61"/>
        <v>-10.157291666666667</v>
      </c>
      <c r="AF356" s="57">
        <f t="shared" si="62"/>
        <v>-10.157291666666667</v>
      </c>
      <c r="AG356" s="39">
        <f t="shared" si="54"/>
        <v>0</v>
      </c>
      <c r="AH356" s="39">
        <f t="shared" si="55"/>
        <v>0</v>
      </c>
      <c r="AI356" s="65">
        <f t="shared" si="56"/>
        <v>1.53125</v>
      </c>
      <c r="AJ356" s="65">
        <f t="shared" si="57"/>
        <v>-16.588541666666668</v>
      </c>
      <c r="AK356" s="58">
        <f t="shared" si="58"/>
        <v>8.5</v>
      </c>
      <c r="AL356" s="58">
        <f t="shared" si="59"/>
        <v>300</v>
      </c>
      <c r="AM356" s="58">
        <f t="shared" si="60"/>
        <v>0</v>
      </c>
    </row>
    <row r="357" spans="27:39" ht="17.100000000000001" customHeight="1" x14ac:dyDescent="0.2">
      <c r="AA357">
        <f t="shared" si="51"/>
        <v>36</v>
      </c>
      <c r="AB357" s="24">
        <f t="shared" si="63"/>
        <v>4.32</v>
      </c>
      <c r="AC357" s="24">
        <f t="shared" si="52"/>
        <v>0</v>
      </c>
      <c r="AD357" s="57">
        <f t="shared" si="53"/>
        <v>0</v>
      </c>
      <c r="AE357" s="56">
        <f t="shared" si="61"/>
        <v>-9.9735416666666676</v>
      </c>
      <c r="AF357" s="57">
        <f t="shared" si="62"/>
        <v>-9.9735416666666676</v>
      </c>
      <c r="AG357" s="39">
        <f t="shared" si="54"/>
        <v>0</v>
      </c>
      <c r="AH357" s="39">
        <f t="shared" si="55"/>
        <v>0</v>
      </c>
      <c r="AI357" s="65">
        <f t="shared" si="56"/>
        <v>1.53125</v>
      </c>
      <c r="AJ357" s="65">
        <f t="shared" si="57"/>
        <v>-16.588541666666668</v>
      </c>
      <c r="AK357" s="58">
        <f t="shared" si="58"/>
        <v>8.5</v>
      </c>
      <c r="AL357" s="58">
        <f t="shared" si="59"/>
        <v>300</v>
      </c>
      <c r="AM357" s="58">
        <f t="shared" si="60"/>
        <v>0</v>
      </c>
    </row>
    <row r="358" spans="27:39" ht="17.100000000000001" customHeight="1" x14ac:dyDescent="0.2">
      <c r="AA358">
        <f t="shared" si="51"/>
        <v>37</v>
      </c>
      <c r="AB358" s="24">
        <f t="shared" si="63"/>
        <v>4.4400000000000004</v>
      </c>
      <c r="AC358" s="24">
        <f t="shared" si="52"/>
        <v>0</v>
      </c>
      <c r="AD358" s="57">
        <f t="shared" si="53"/>
        <v>0</v>
      </c>
      <c r="AE358" s="56">
        <f t="shared" si="61"/>
        <v>-9.789791666666666</v>
      </c>
      <c r="AF358" s="57">
        <f t="shared" si="62"/>
        <v>-9.789791666666666</v>
      </c>
      <c r="AG358" s="39">
        <f t="shared" si="54"/>
        <v>0</v>
      </c>
      <c r="AH358" s="39">
        <f t="shared" si="55"/>
        <v>0</v>
      </c>
      <c r="AI358" s="65">
        <f t="shared" si="56"/>
        <v>1.53125</v>
      </c>
      <c r="AJ358" s="65">
        <f t="shared" si="57"/>
        <v>-16.588541666666668</v>
      </c>
      <c r="AK358" s="58">
        <f t="shared" si="58"/>
        <v>8.5</v>
      </c>
      <c r="AL358" s="58">
        <f t="shared" si="59"/>
        <v>300</v>
      </c>
      <c r="AM358" s="58">
        <f t="shared" si="60"/>
        <v>0</v>
      </c>
    </row>
    <row r="359" spans="27:39" ht="17.100000000000001" customHeight="1" x14ac:dyDescent="0.2">
      <c r="AA359">
        <f t="shared" si="51"/>
        <v>38</v>
      </c>
      <c r="AB359" s="24">
        <f t="shared" si="63"/>
        <v>4.5599999999999996</v>
      </c>
      <c r="AC359" s="24">
        <f t="shared" si="52"/>
        <v>0</v>
      </c>
      <c r="AD359" s="57">
        <f t="shared" si="53"/>
        <v>0</v>
      </c>
      <c r="AE359" s="56">
        <f t="shared" si="61"/>
        <v>-9.6060416666666697</v>
      </c>
      <c r="AF359" s="57">
        <f t="shared" si="62"/>
        <v>-9.6060416666666697</v>
      </c>
      <c r="AG359" s="39">
        <f t="shared" si="54"/>
        <v>0</v>
      </c>
      <c r="AH359" s="39">
        <f t="shared" si="55"/>
        <v>0</v>
      </c>
      <c r="AI359" s="65">
        <f t="shared" si="56"/>
        <v>1.53125</v>
      </c>
      <c r="AJ359" s="65">
        <f t="shared" si="57"/>
        <v>-16.588541666666668</v>
      </c>
      <c r="AK359" s="58">
        <f t="shared" si="58"/>
        <v>8.5</v>
      </c>
      <c r="AL359" s="58">
        <f t="shared" si="59"/>
        <v>300</v>
      </c>
      <c r="AM359" s="58">
        <f t="shared" si="60"/>
        <v>0</v>
      </c>
    </row>
    <row r="360" spans="27:39" ht="17.100000000000001" customHeight="1" x14ac:dyDescent="0.2">
      <c r="AA360">
        <f t="shared" si="51"/>
        <v>39</v>
      </c>
      <c r="AB360" s="24">
        <f t="shared" si="63"/>
        <v>4.68</v>
      </c>
      <c r="AC360" s="24">
        <f t="shared" si="52"/>
        <v>0</v>
      </c>
      <c r="AD360" s="57">
        <f t="shared" si="53"/>
        <v>0</v>
      </c>
      <c r="AE360" s="56">
        <f t="shared" si="61"/>
        <v>-9.4222916666666681</v>
      </c>
      <c r="AF360" s="57">
        <f t="shared" si="62"/>
        <v>-9.4222916666666681</v>
      </c>
      <c r="AG360" s="39">
        <f t="shared" si="54"/>
        <v>0</v>
      </c>
      <c r="AH360" s="39">
        <f t="shared" si="55"/>
        <v>0</v>
      </c>
      <c r="AI360" s="65">
        <f t="shared" si="56"/>
        <v>1.53125</v>
      </c>
      <c r="AJ360" s="65">
        <f t="shared" si="57"/>
        <v>-16.588541666666668</v>
      </c>
      <c r="AK360" s="58">
        <f t="shared" si="58"/>
        <v>8.5</v>
      </c>
      <c r="AL360" s="58">
        <f t="shared" si="59"/>
        <v>300</v>
      </c>
      <c r="AM360" s="58">
        <f t="shared" si="60"/>
        <v>0</v>
      </c>
    </row>
    <row r="361" spans="27:39" ht="17.100000000000001" customHeight="1" x14ac:dyDescent="0.2">
      <c r="AA361">
        <f t="shared" si="51"/>
        <v>40</v>
      </c>
      <c r="AB361" s="24">
        <f t="shared" si="63"/>
        <v>4.8</v>
      </c>
      <c r="AC361" s="24">
        <f t="shared" si="52"/>
        <v>0</v>
      </c>
      <c r="AD361" s="57">
        <f t="shared" si="53"/>
        <v>0</v>
      </c>
      <c r="AE361" s="56">
        <f t="shared" si="61"/>
        <v>-9.2385416666666682</v>
      </c>
      <c r="AF361" s="57">
        <f t="shared" si="62"/>
        <v>-9.2385416666666682</v>
      </c>
      <c r="AG361" s="39">
        <f t="shared" si="54"/>
        <v>0</v>
      </c>
      <c r="AH361" s="39">
        <f t="shared" si="55"/>
        <v>0</v>
      </c>
      <c r="AI361" s="65">
        <f t="shared" si="56"/>
        <v>1.53125</v>
      </c>
      <c r="AJ361" s="65">
        <f t="shared" si="57"/>
        <v>-16.588541666666668</v>
      </c>
      <c r="AK361" s="58">
        <f t="shared" si="58"/>
        <v>8.5</v>
      </c>
      <c r="AL361" s="58">
        <f t="shared" si="59"/>
        <v>300</v>
      </c>
      <c r="AM361" s="58">
        <f t="shared" si="60"/>
        <v>0</v>
      </c>
    </row>
    <row r="362" spans="27:39" ht="17.100000000000001" customHeight="1" x14ac:dyDescent="0.2">
      <c r="AA362">
        <f t="shared" si="51"/>
        <v>41</v>
      </c>
      <c r="AB362" s="24">
        <f t="shared" si="63"/>
        <v>4.92</v>
      </c>
      <c r="AC362" s="24">
        <f t="shared" si="52"/>
        <v>0</v>
      </c>
      <c r="AD362" s="57">
        <f t="shared" si="53"/>
        <v>0</v>
      </c>
      <c r="AE362" s="56">
        <f t="shared" si="61"/>
        <v>-9.0547916666666683</v>
      </c>
      <c r="AF362" s="57">
        <f t="shared" si="62"/>
        <v>-9.0547916666666683</v>
      </c>
      <c r="AG362" s="39">
        <f t="shared" si="54"/>
        <v>0</v>
      </c>
      <c r="AH362" s="39">
        <f t="shared" si="55"/>
        <v>0</v>
      </c>
      <c r="AI362" s="65">
        <f t="shared" si="56"/>
        <v>1.53125</v>
      </c>
      <c r="AJ362" s="65">
        <f t="shared" si="57"/>
        <v>-16.588541666666668</v>
      </c>
      <c r="AK362" s="58">
        <f t="shared" si="58"/>
        <v>8.5</v>
      </c>
      <c r="AL362" s="58">
        <f t="shared" si="59"/>
        <v>300</v>
      </c>
      <c r="AM362" s="58">
        <f t="shared" si="60"/>
        <v>0</v>
      </c>
    </row>
    <row r="363" spans="27:39" ht="17.100000000000001" customHeight="1" x14ac:dyDescent="0.2">
      <c r="AA363">
        <f t="shared" si="51"/>
        <v>42</v>
      </c>
      <c r="AB363" s="24">
        <f t="shared" si="63"/>
        <v>5.04</v>
      </c>
      <c r="AC363" s="24">
        <f t="shared" si="52"/>
        <v>0</v>
      </c>
      <c r="AD363" s="57">
        <f t="shared" si="53"/>
        <v>0</v>
      </c>
      <c r="AE363" s="56">
        <f t="shared" si="61"/>
        <v>-8.8710416666666667</v>
      </c>
      <c r="AF363" s="57">
        <f t="shared" si="62"/>
        <v>-8.8710416666666667</v>
      </c>
      <c r="AG363" s="39">
        <f t="shared" si="54"/>
        <v>0</v>
      </c>
      <c r="AH363" s="39">
        <f t="shared" si="55"/>
        <v>0</v>
      </c>
      <c r="AI363" s="65">
        <f t="shared" si="56"/>
        <v>1.53125</v>
      </c>
      <c r="AJ363" s="65">
        <f t="shared" si="57"/>
        <v>-16.588541666666668</v>
      </c>
      <c r="AK363" s="58">
        <f t="shared" si="58"/>
        <v>8.5</v>
      </c>
      <c r="AL363" s="58">
        <f t="shared" si="59"/>
        <v>300</v>
      </c>
      <c r="AM363" s="58">
        <f t="shared" si="60"/>
        <v>0</v>
      </c>
    </row>
    <row r="364" spans="27:39" ht="17.100000000000001" customHeight="1" x14ac:dyDescent="0.2">
      <c r="AA364">
        <f t="shared" si="51"/>
        <v>43</v>
      </c>
      <c r="AB364" s="24">
        <f t="shared" si="63"/>
        <v>5.16</v>
      </c>
      <c r="AC364" s="24">
        <f t="shared" si="52"/>
        <v>0</v>
      </c>
      <c r="AD364" s="57">
        <f t="shared" si="53"/>
        <v>0</v>
      </c>
      <c r="AE364" s="56">
        <f t="shared" si="61"/>
        <v>-8.6872916666666669</v>
      </c>
      <c r="AF364" s="57">
        <f t="shared" si="62"/>
        <v>-8.6872916666666669</v>
      </c>
      <c r="AG364" s="39">
        <f t="shared" si="54"/>
        <v>0</v>
      </c>
      <c r="AH364" s="39">
        <f t="shared" si="55"/>
        <v>0</v>
      </c>
      <c r="AI364" s="65">
        <f t="shared" si="56"/>
        <v>1.53125</v>
      </c>
      <c r="AJ364" s="65">
        <f t="shared" si="57"/>
        <v>-16.588541666666668</v>
      </c>
      <c r="AK364" s="58">
        <f t="shared" si="58"/>
        <v>8.5</v>
      </c>
      <c r="AL364" s="58">
        <f t="shared" si="59"/>
        <v>300</v>
      </c>
      <c r="AM364" s="58">
        <f t="shared" si="60"/>
        <v>0</v>
      </c>
    </row>
    <row r="365" spans="27:39" ht="17.100000000000001" customHeight="1" x14ac:dyDescent="0.2">
      <c r="AA365">
        <f t="shared" si="51"/>
        <v>44</v>
      </c>
      <c r="AB365" s="24">
        <f t="shared" si="63"/>
        <v>5.28</v>
      </c>
      <c r="AC365" s="24">
        <f t="shared" si="52"/>
        <v>0</v>
      </c>
      <c r="AD365" s="57">
        <f t="shared" si="53"/>
        <v>0</v>
      </c>
      <c r="AE365" s="56">
        <f t="shared" si="61"/>
        <v>-8.503541666666667</v>
      </c>
      <c r="AF365" s="57">
        <f t="shared" si="62"/>
        <v>-8.503541666666667</v>
      </c>
      <c r="AG365" s="39">
        <f t="shared" si="54"/>
        <v>0</v>
      </c>
      <c r="AH365" s="39">
        <f t="shared" si="55"/>
        <v>0</v>
      </c>
      <c r="AI365" s="65">
        <f t="shared" si="56"/>
        <v>1.53125</v>
      </c>
      <c r="AJ365" s="65">
        <f t="shared" si="57"/>
        <v>-16.588541666666668</v>
      </c>
      <c r="AK365" s="58">
        <f t="shared" si="58"/>
        <v>8.5</v>
      </c>
      <c r="AL365" s="58">
        <f t="shared" si="59"/>
        <v>300</v>
      </c>
      <c r="AM365" s="58">
        <f t="shared" si="60"/>
        <v>0</v>
      </c>
    </row>
    <row r="366" spans="27:39" ht="17.100000000000001" customHeight="1" x14ac:dyDescent="0.2">
      <c r="AA366">
        <f t="shared" si="51"/>
        <v>45</v>
      </c>
      <c r="AB366" s="24">
        <f t="shared" si="63"/>
        <v>5.4</v>
      </c>
      <c r="AC366" s="24">
        <f t="shared" si="52"/>
        <v>0</v>
      </c>
      <c r="AD366" s="57">
        <f t="shared" si="53"/>
        <v>0</v>
      </c>
      <c r="AE366" s="56">
        <f t="shared" si="61"/>
        <v>-8.3197916666666671</v>
      </c>
      <c r="AF366" s="57">
        <f t="shared" si="62"/>
        <v>-8.3197916666666671</v>
      </c>
      <c r="AG366" s="39">
        <f t="shared" si="54"/>
        <v>0</v>
      </c>
      <c r="AH366" s="39">
        <f t="shared" si="55"/>
        <v>0</v>
      </c>
      <c r="AI366" s="65">
        <f t="shared" si="56"/>
        <v>1.53125</v>
      </c>
      <c r="AJ366" s="65">
        <f t="shared" si="57"/>
        <v>-16.588541666666668</v>
      </c>
      <c r="AK366" s="58">
        <f t="shared" si="58"/>
        <v>8.5</v>
      </c>
      <c r="AL366" s="58">
        <f t="shared" si="59"/>
        <v>300</v>
      </c>
      <c r="AM366" s="58">
        <f t="shared" si="60"/>
        <v>0</v>
      </c>
    </row>
    <row r="367" spans="27:39" ht="17.100000000000001" customHeight="1" x14ac:dyDescent="0.2">
      <c r="AA367">
        <f t="shared" si="51"/>
        <v>46</v>
      </c>
      <c r="AB367" s="24">
        <f t="shared" si="63"/>
        <v>5.52</v>
      </c>
      <c r="AC367" s="24">
        <f t="shared" si="52"/>
        <v>0</v>
      </c>
      <c r="AD367" s="57">
        <f t="shared" si="53"/>
        <v>0</v>
      </c>
      <c r="AE367" s="56">
        <f t="shared" si="61"/>
        <v>-8.1360416666666691</v>
      </c>
      <c r="AF367" s="57">
        <f t="shared" si="62"/>
        <v>-8.1360416666666691</v>
      </c>
      <c r="AG367" s="39">
        <f t="shared" si="54"/>
        <v>0</v>
      </c>
      <c r="AH367" s="39">
        <f t="shared" si="55"/>
        <v>0</v>
      </c>
      <c r="AI367" s="65">
        <f t="shared" si="56"/>
        <v>1.53125</v>
      </c>
      <c r="AJ367" s="65">
        <f t="shared" si="57"/>
        <v>-16.588541666666668</v>
      </c>
      <c r="AK367" s="58">
        <f t="shared" si="58"/>
        <v>8.5</v>
      </c>
      <c r="AL367" s="58">
        <f t="shared" si="59"/>
        <v>300</v>
      </c>
      <c r="AM367" s="58">
        <f t="shared" si="60"/>
        <v>0</v>
      </c>
    </row>
    <row r="368" spans="27:39" ht="17.100000000000001" customHeight="1" x14ac:dyDescent="0.2">
      <c r="AA368">
        <f t="shared" si="51"/>
        <v>47</v>
      </c>
      <c r="AB368" s="24">
        <f t="shared" si="63"/>
        <v>5.64</v>
      </c>
      <c r="AC368" s="24">
        <f t="shared" si="52"/>
        <v>0</v>
      </c>
      <c r="AD368" s="57">
        <f t="shared" si="53"/>
        <v>0</v>
      </c>
      <c r="AE368" s="56">
        <f t="shared" si="61"/>
        <v>-7.9522916666666692</v>
      </c>
      <c r="AF368" s="57">
        <f t="shared" si="62"/>
        <v>-7.9522916666666692</v>
      </c>
      <c r="AG368" s="39">
        <f t="shared" si="54"/>
        <v>0</v>
      </c>
      <c r="AH368" s="39">
        <f t="shared" si="55"/>
        <v>0</v>
      </c>
      <c r="AI368" s="65">
        <f t="shared" si="56"/>
        <v>1.53125</v>
      </c>
      <c r="AJ368" s="65">
        <f t="shared" si="57"/>
        <v>-16.588541666666668</v>
      </c>
      <c r="AK368" s="58">
        <f t="shared" si="58"/>
        <v>8.5</v>
      </c>
      <c r="AL368" s="58">
        <f t="shared" si="59"/>
        <v>300</v>
      </c>
      <c r="AM368" s="58">
        <f t="shared" si="60"/>
        <v>0</v>
      </c>
    </row>
    <row r="369" spans="27:39" ht="17.100000000000001" customHeight="1" x14ac:dyDescent="0.2">
      <c r="AA369">
        <f t="shared" si="51"/>
        <v>48</v>
      </c>
      <c r="AB369" s="24">
        <f t="shared" si="63"/>
        <v>5.76</v>
      </c>
      <c r="AC369" s="24">
        <f t="shared" si="52"/>
        <v>0</v>
      </c>
      <c r="AD369" s="57">
        <f t="shared" si="53"/>
        <v>0</v>
      </c>
      <c r="AE369" s="56">
        <f t="shared" si="61"/>
        <v>-7.7685416666666676</v>
      </c>
      <c r="AF369" s="57">
        <f t="shared" si="62"/>
        <v>-7.7685416666666676</v>
      </c>
      <c r="AG369" s="39">
        <f t="shared" si="54"/>
        <v>0</v>
      </c>
      <c r="AH369" s="39">
        <f t="shared" si="55"/>
        <v>0</v>
      </c>
      <c r="AI369" s="65">
        <f t="shared" si="56"/>
        <v>1.53125</v>
      </c>
      <c r="AJ369" s="65">
        <f t="shared" si="57"/>
        <v>-16.588541666666668</v>
      </c>
      <c r="AK369" s="58">
        <f t="shared" si="58"/>
        <v>8.5</v>
      </c>
      <c r="AL369" s="58">
        <f t="shared" si="59"/>
        <v>300</v>
      </c>
      <c r="AM369" s="58">
        <f t="shared" si="60"/>
        <v>0</v>
      </c>
    </row>
    <row r="370" spans="27:39" ht="17.100000000000001" customHeight="1" x14ac:dyDescent="0.2">
      <c r="AA370">
        <f t="shared" si="51"/>
        <v>49</v>
      </c>
      <c r="AB370" s="24">
        <f t="shared" si="63"/>
        <v>5.88</v>
      </c>
      <c r="AC370" s="24">
        <f t="shared" si="52"/>
        <v>0</v>
      </c>
      <c r="AD370" s="57">
        <f t="shared" si="53"/>
        <v>0</v>
      </c>
      <c r="AE370" s="56">
        <f t="shared" si="61"/>
        <v>-7.5847916666666677</v>
      </c>
      <c r="AF370" s="57">
        <f t="shared" si="62"/>
        <v>-7.5847916666666677</v>
      </c>
      <c r="AG370" s="39">
        <f t="shared" si="54"/>
        <v>0</v>
      </c>
      <c r="AH370" s="39">
        <f t="shared" si="55"/>
        <v>0</v>
      </c>
      <c r="AI370" s="65">
        <f t="shared" si="56"/>
        <v>1.53125</v>
      </c>
      <c r="AJ370" s="65">
        <f t="shared" si="57"/>
        <v>-16.588541666666668</v>
      </c>
      <c r="AK370" s="58">
        <f t="shared" si="58"/>
        <v>8.5</v>
      </c>
      <c r="AL370" s="58">
        <f t="shared" si="59"/>
        <v>300</v>
      </c>
      <c r="AM370" s="58">
        <f t="shared" si="60"/>
        <v>0</v>
      </c>
    </row>
    <row r="371" spans="27:39" ht="17.100000000000001" customHeight="1" x14ac:dyDescent="0.2">
      <c r="AA371">
        <f t="shared" si="51"/>
        <v>50</v>
      </c>
      <c r="AB371" s="24">
        <f t="shared" si="63"/>
        <v>6</v>
      </c>
      <c r="AC371" s="24">
        <f t="shared" si="52"/>
        <v>0</v>
      </c>
      <c r="AD371" s="57">
        <f t="shared" si="53"/>
        <v>0</v>
      </c>
      <c r="AE371" s="56">
        <f t="shared" si="61"/>
        <v>-7.4010416666666679</v>
      </c>
      <c r="AF371" s="57">
        <f t="shared" si="62"/>
        <v>-7.4010416666666679</v>
      </c>
      <c r="AG371" s="39">
        <f t="shared" si="54"/>
        <v>0</v>
      </c>
      <c r="AH371" s="39">
        <f t="shared" si="55"/>
        <v>0</v>
      </c>
      <c r="AI371" s="65">
        <f t="shared" si="56"/>
        <v>1.53125</v>
      </c>
      <c r="AJ371" s="65">
        <f t="shared" si="57"/>
        <v>-16.588541666666668</v>
      </c>
      <c r="AK371" s="58">
        <f t="shared" si="58"/>
        <v>8.5</v>
      </c>
      <c r="AL371" s="58">
        <f t="shared" si="59"/>
        <v>300</v>
      </c>
      <c r="AM371" s="58">
        <f t="shared" si="60"/>
        <v>0</v>
      </c>
    </row>
    <row r="372" spans="27:39" ht="17.100000000000001" customHeight="1" x14ac:dyDescent="0.2">
      <c r="AA372">
        <f t="shared" si="51"/>
        <v>51</v>
      </c>
      <c r="AB372" s="24">
        <f t="shared" si="63"/>
        <v>6.12</v>
      </c>
      <c r="AC372" s="24">
        <f t="shared" si="52"/>
        <v>0</v>
      </c>
      <c r="AD372" s="57">
        <f t="shared" si="53"/>
        <v>0</v>
      </c>
      <c r="AE372" s="56">
        <f t="shared" si="61"/>
        <v>-7.217291666666668</v>
      </c>
      <c r="AF372" s="57">
        <f t="shared" si="62"/>
        <v>-7.217291666666668</v>
      </c>
      <c r="AG372" s="39">
        <f t="shared" si="54"/>
        <v>0</v>
      </c>
      <c r="AH372" s="39">
        <f t="shared" si="55"/>
        <v>0</v>
      </c>
      <c r="AI372" s="65">
        <f t="shared" si="56"/>
        <v>1.53125</v>
      </c>
      <c r="AJ372" s="65">
        <f t="shared" si="57"/>
        <v>-16.588541666666668</v>
      </c>
      <c r="AK372" s="58">
        <f t="shared" si="58"/>
        <v>8.5</v>
      </c>
      <c r="AL372" s="58">
        <f t="shared" si="59"/>
        <v>300</v>
      </c>
      <c r="AM372" s="58">
        <f t="shared" si="60"/>
        <v>0</v>
      </c>
    </row>
    <row r="373" spans="27:39" ht="17.100000000000001" customHeight="1" x14ac:dyDescent="0.2">
      <c r="AA373">
        <f t="shared" si="51"/>
        <v>52</v>
      </c>
      <c r="AB373" s="24">
        <f t="shared" si="63"/>
        <v>6.24</v>
      </c>
      <c r="AC373" s="24">
        <f t="shared" si="52"/>
        <v>0</v>
      </c>
      <c r="AD373" s="57">
        <f t="shared" si="53"/>
        <v>0</v>
      </c>
      <c r="AE373" s="56">
        <f t="shared" si="61"/>
        <v>-7.0335416666666681</v>
      </c>
      <c r="AF373" s="57">
        <f t="shared" si="62"/>
        <v>-7.0335416666666681</v>
      </c>
      <c r="AG373" s="39">
        <f t="shared" si="54"/>
        <v>0</v>
      </c>
      <c r="AH373" s="39">
        <f t="shared" si="55"/>
        <v>0</v>
      </c>
      <c r="AI373" s="65">
        <f t="shared" si="56"/>
        <v>1.53125</v>
      </c>
      <c r="AJ373" s="65">
        <f t="shared" si="57"/>
        <v>-16.588541666666668</v>
      </c>
      <c r="AK373" s="58">
        <f t="shared" si="58"/>
        <v>8.5</v>
      </c>
      <c r="AL373" s="58">
        <f t="shared" si="59"/>
        <v>300</v>
      </c>
      <c r="AM373" s="58">
        <f t="shared" si="60"/>
        <v>0</v>
      </c>
    </row>
    <row r="374" spans="27:39" ht="17.100000000000001" customHeight="1" x14ac:dyDescent="0.2">
      <c r="AA374">
        <f t="shared" si="51"/>
        <v>53</v>
      </c>
      <c r="AB374" s="24">
        <f t="shared" si="63"/>
        <v>6.36</v>
      </c>
      <c r="AC374" s="24">
        <f t="shared" si="52"/>
        <v>0</v>
      </c>
      <c r="AD374" s="57">
        <f t="shared" si="53"/>
        <v>0</v>
      </c>
      <c r="AE374" s="56">
        <f t="shared" si="61"/>
        <v>-6.8497916666666665</v>
      </c>
      <c r="AF374" s="57">
        <f t="shared" si="62"/>
        <v>-6.8497916666666665</v>
      </c>
      <c r="AG374" s="39">
        <f t="shared" si="54"/>
        <v>0</v>
      </c>
      <c r="AH374" s="39">
        <f t="shared" si="55"/>
        <v>0</v>
      </c>
      <c r="AI374" s="65">
        <f t="shared" si="56"/>
        <v>1.53125</v>
      </c>
      <c r="AJ374" s="65">
        <f t="shared" si="57"/>
        <v>-16.588541666666668</v>
      </c>
      <c r="AK374" s="58">
        <f t="shared" si="58"/>
        <v>8.5</v>
      </c>
      <c r="AL374" s="58">
        <f t="shared" si="59"/>
        <v>300</v>
      </c>
      <c r="AM374" s="58">
        <f t="shared" si="60"/>
        <v>0</v>
      </c>
    </row>
    <row r="375" spans="27:39" ht="17.100000000000001" customHeight="1" x14ac:dyDescent="0.2">
      <c r="AA375">
        <f t="shared" si="51"/>
        <v>54</v>
      </c>
      <c r="AB375" s="24">
        <f t="shared" si="63"/>
        <v>6.48</v>
      </c>
      <c r="AC375" s="24">
        <f t="shared" si="52"/>
        <v>0</v>
      </c>
      <c r="AD375" s="57">
        <f t="shared" si="53"/>
        <v>0</v>
      </c>
      <c r="AE375" s="56">
        <f t="shared" si="61"/>
        <v>-6.6660416666666666</v>
      </c>
      <c r="AF375" s="57">
        <f t="shared" si="62"/>
        <v>-6.6660416666666666</v>
      </c>
      <c r="AG375" s="39">
        <f t="shared" si="54"/>
        <v>0</v>
      </c>
      <c r="AH375" s="39">
        <f t="shared" si="55"/>
        <v>0</v>
      </c>
      <c r="AI375" s="65">
        <f t="shared" si="56"/>
        <v>1.53125</v>
      </c>
      <c r="AJ375" s="65">
        <f t="shared" si="57"/>
        <v>-16.588541666666668</v>
      </c>
      <c r="AK375" s="58">
        <f t="shared" si="58"/>
        <v>8.5</v>
      </c>
      <c r="AL375" s="58">
        <f t="shared" si="59"/>
        <v>300</v>
      </c>
      <c r="AM375" s="58">
        <f t="shared" si="60"/>
        <v>0</v>
      </c>
    </row>
    <row r="376" spans="27:39" ht="17.100000000000001" customHeight="1" x14ac:dyDescent="0.2">
      <c r="AA376">
        <f t="shared" si="51"/>
        <v>55</v>
      </c>
      <c r="AB376" s="24">
        <f t="shared" si="63"/>
        <v>6.6</v>
      </c>
      <c r="AC376" s="24">
        <f t="shared" si="52"/>
        <v>0</v>
      </c>
      <c r="AD376" s="57">
        <f t="shared" si="53"/>
        <v>0</v>
      </c>
      <c r="AE376" s="56">
        <f t="shared" si="61"/>
        <v>-6.4822916666666686</v>
      </c>
      <c r="AF376" s="57">
        <f t="shared" si="62"/>
        <v>-6.4822916666666686</v>
      </c>
      <c r="AG376" s="39">
        <f t="shared" si="54"/>
        <v>0</v>
      </c>
      <c r="AH376" s="39">
        <f t="shared" si="55"/>
        <v>0</v>
      </c>
      <c r="AI376" s="65">
        <f t="shared" si="56"/>
        <v>1.53125</v>
      </c>
      <c r="AJ376" s="65">
        <f t="shared" si="57"/>
        <v>-16.588541666666668</v>
      </c>
      <c r="AK376" s="58">
        <f t="shared" si="58"/>
        <v>8.5</v>
      </c>
      <c r="AL376" s="58">
        <f t="shared" si="59"/>
        <v>300</v>
      </c>
      <c r="AM376" s="58">
        <f t="shared" si="60"/>
        <v>0</v>
      </c>
    </row>
    <row r="377" spans="27:39" ht="17.100000000000001" customHeight="1" x14ac:dyDescent="0.2">
      <c r="AA377">
        <f t="shared" si="51"/>
        <v>56</v>
      </c>
      <c r="AB377" s="24">
        <f t="shared" si="63"/>
        <v>6.72</v>
      </c>
      <c r="AC377" s="24">
        <f t="shared" si="52"/>
        <v>0</v>
      </c>
      <c r="AD377" s="57">
        <f t="shared" si="53"/>
        <v>0</v>
      </c>
      <c r="AE377" s="56">
        <f t="shared" si="61"/>
        <v>-6.2985416666666687</v>
      </c>
      <c r="AF377" s="57">
        <f t="shared" si="62"/>
        <v>-6.2985416666666687</v>
      </c>
      <c r="AG377" s="39">
        <f t="shared" si="54"/>
        <v>0</v>
      </c>
      <c r="AH377" s="39">
        <f t="shared" si="55"/>
        <v>0</v>
      </c>
      <c r="AI377" s="65">
        <f t="shared" si="56"/>
        <v>1.53125</v>
      </c>
      <c r="AJ377" s="65">
        <f t="shared" si="57"/>
        <v>-16.588541666666668</v>
      </c>
      <c r="AK377" s="58">
        <f t="shared" si="58"/>
        <v>8.5</v>
      </c>
      <c r="AL377" s="58">
        <f t="shared" si="59"/>
        <v>300</v>
      </c>
      <c r="AM377" s="58">
        <f t="shared" si="60"/>
        <v>0</v>
      </c>
    </row>
    <row r="378" spans="27:39" ht="17.100000000000001" customHeight="1" x14ac:dyDescent="0.2">
      <c r="AA378">
        <f t="shared" si="51"/>
        <v>57</v>
      </c>
      <c r="AB378" s="24">
        <f t="shared" si="63"/>
        <v>6.84</v>
      </c>
      <c r="AC378" s="24">
        <f t="shared" si="52"/>
        <v>0</v>
      </c>
      <c r="AD378" s="57">
        <f t="shared" si="53"/>
        <v>0</v>
      </c>
      <c r="AE378" s="56">
        <f t="shared" si="61"/>
        <v>-6.1147916666666688</v>
      </c>
      <c r="AF378" s="57">
        <f t="shared" si="62"/>
        <v>-6.1147916666666688</v>
      </c>
      <c r="AG378" s="39">
        <f t="shared" si="54"/>
        <v>0</v>
      </c>
      <c r="AH378" s="39">
        <f t="shared" si="55"/>
        <v>0</v>
      </c>
      <c r="AI378" s="65">
        <f t="shared" si="56"/>
        <v>1.53125</v>
      </c>
      <c r="AJ378" s="65">
        <f t="shared" si="57"/>
        <v>-16.588541666666668</v>
      </c>
      <c r="AK378" s="58">
        <f t="shared" si="58"/>
        <v>8.5</v>
      </c>
      <c r="AL378" s="58">
        <f t="shared" si="59"/>
        <v>300</v>
      </c>
      <c r="AM378" s="58">
        <f t="shared" si="60"/>
        <v>0</v>
      </c>
    </row>
    <row r="379" spans="27:39" ht="17.100000000000001" customHeight="1" x14ac:dyDescent="0.2">
      <c r="AA379">
        <f t="shared" si="51"/>
        <v>58</v>
      </c>
      <c r="AB379" s="24">
        <f t="shared" si="63"/>
        <v>6.96</v>
      </c>
      <c r="AC379" s="24">
        <f t="shared" si="52"/>
        <v>0</v>
      </c>
      <c r="AD379" s="57">
        <f t="shared" si="53"/>
        <v>0</v>
      </c>
      <c r="AE379" s="56">
        <f t="shared" si="61"/>
        <v>-5.9310416666666672</v>
      </c>
      <c r="AF379" s="57">
        <f t="shared" si="62"/>
        <v>-5.9310416666666672</v>
      </c>
      <c r="AG379" s="39">
        <f t="shared" si="54"/>
        <v>0</v>
      </c>
      <c r="AH379" s="39">
        <f t="shared" si="55"/>
        <v>0</v>
      </c>
      <c r="AI379" s="65">
        <f t="shared" si="56"/>
        <v>1.53125</v>
      </c>
      <c r="AJ379" s="65">
        <f t="shared" si="57"/>
        <v>-16.588541666666668</v>
      </c>
      <c r="AK379" s="58">
        <f t="shared" si="58"/>
        <v>8.5</v>
      </c>
      <c r="AL379" s="58">
        <f t="shared" si="59"/>
        <v>300</v>
      </c>
      <c r="AM379" s="58">
        <f t="shared" si="60"/>
        <v>0</v>
      </c>
    </row>
    <row r="380" spans="27:39" ht="17.100000000000001" customHeight="1" x14ac:dyDescent="0.2">
      <c r="AA380">
        <f t="shared" si="51"/>
        <v>59</v>
      </c>
      <c r="AB380" s="24">
        <f t="shared" si="63"/>
        <v>7.08</v>
      </c>
      <c r="AC380" s="24">
        <f t="shared" si="52"/>
        <v>0</v>
      </c>
      <c r="AD380" s="57">
        <f t="shared" si="53"/>
        <v>0</v>
      </c>
      <c r="AE380" s="56">
        <f t="shared" si="61"/>
        <v>-5.7472916666666674</v>
      </c>
      <c r="AF380" s="57">
        <f t="shared" si="62"/>
        <v>-5.7472916666666674</v>
      </c>
      <c r="AG380" s="39">
        <f t="shared" si="54"/>
        <v>0</v>
      </c>
      <c r="AH380" s="39">
        <f t="shared" si="55"/>
        <v>0</v>
      </c>
      <c r="AI380" s="65">
        <f t="shared" si="56"/>
        <v>1.53125</v>
      </c>
      <c r="AJ380" s="65">
        <f t="shared" si="57"/>
        <v>-16.588541666666668</v>
      </c>
      <c r="AK380" s="58">
        <f t="shared" si="58"/>
        <v>8.5</v>
      </c>
      <c r="AL380" s="58">
        <f t="shared" si="59"/>
        <v>300</v>
      </c>
      <c r="AM380" s="58">
        <f t="shared" si="60"/>
        <v>0</v>
      </c>
    </row>
    <row r="381" spans="27:39" ht="17.100000000000001" customHeight="1" x14ac:dyDescent="0.2">
      <c r="AA381">
        <f t="shared" si="51"/>
        <v>60</v>
      </c>
      <c r="AB381" s="24">
        <f t="shared" si="63"/>
        <v>7.2</v>
      </c>
      <c r="AC381" s="24">
        <f t="shared" si="52"/>
        <v>0</v>
      </c>
      <c r="AD381" s="57">
        <f t="shared" si="53"/>
        <v>0</v>
      </c>
      <c r="AE381" s="56">
        <f t="shared" si="61"/>
        <v>-5.5635416666666675</v>
      </c>
      <c r="AF381" s="57">
        <f t="shared" si="62"/>
        <v>-5.5635416666666675</v>
      </c>
      <c r="AG381" s="39">
        <f t="shared" si="54"/>
        <v>0</v>
      </c>
      <c r="AH381" s="39">
        <f t="shared" si="55"/>
        <v>0</v>
      </c>
      <c r="AI381" s="65">
        <f t="shared" si="56"/>
        <v>1.53125</v>
      </c>
      <c r="AJ381" s="65">
        <f t="shared" si="57"/>
        <v>-16.588541666666668</v>
      </c>
      <c r="AK381" s="58">
        <f t="shared" si="58"/>
        <v>8.5</v>
      </c>
      <c r="AL381" s="58">
        <f t="shared" si="59"/>
        <v>300</v>
      </c>
      <c r="AM381" s="58">
        <f t="shared" si="60"/>
        <v>0</v>
      </c>
    </row>
    <row r="382" spans="27:39" ht="17.100000000000001" customHeight="1" x14ac:dyDescent="0.2">
      <c r="AA382">
        <f t="shared" si="51"/>
        <v>61</v>
      </c>
      <c r="AB382" s="24">
        <f t="shared" si="63"/>
        <v>7.32</v>
      </c>
      <c r="AC382" s="24">
        <f t="shared" si="52"/>
        <v>0</v>
      </c>
      <c r="AD382" s="57">
        <f t="shared" si="53"/>
        <v>0</v>
      </c>
      <c r="AE382" s="56">
        <f t="shared" si="61"/>
        <v>-5.3797916666666676</v>
      </c>
      <c r="AF382" s="57">
        <f t="shared" si="62"/>
        <v>-5.3797916666666676</v>
      </c>
      <c r="AG382" s="39">
        <f t="shared" si="54"/>
        <v>0</v>
      </c>
      <c r="AH382" s="39">
        <f t="shared" si="55"/>
        <v>0</v>
      </c>
      <c r="AI382" s="65">
        <f t="shared" si="56"/>
        <v>1.53125</v>
      </c>
      <c r="AJ382" s="65">
        <f t="shared" si="57"/>
        <v>-16.588541666666668</v>
      </c>
      <c r="AK382" s="58">
        <f t="shared" si="58"/>
        <v>8.5</v>
      </c>
      <c r="AL382" s="58">
        <f t="shared" si="59"/>
        <v>300</v>
      </c>
      <c r="AM382" s="58">
        <f t="shared" si="60"/>
        <v>0</v>
      </c>
    </row>
    <row r="383" spans="27:39" ht="17.100000000000001" customHeight="1" x14ac:dyDescent="0.2">
      <c r="AA383">
        <f t="shared" si="51"/>
        <v>62</v>
      </c>
      <c r="AB383" s="24">
        <f t="shared" si="63"/>
        <v>7.44</v>
      </c>
      <c r="AC383" s="24">
        <f t="shared" si="52"/>
        <v>0</v>
      </c>
      <c r="AD383" s="57">
        <f t="shared" si="53"/>
        <v>0</v>
      </c>
      <c r="AE383" s="56">
        <f t="shared" si="61"/>
        <v>-5.1960416666666678</v>
      </c>
      <c r="AF383" s="57">
        <f t="shared" si="62"/>
        <v>-5.1960416666666678</v>
      </c>
      <c r="AG383" s="39">
        <f t="shared" si="54"/>
        <v>0</v>
      </c>
      <c r="AH383" s="39">
        <f t="shared" si="55"/>
        <v>0</v>
      </c>
      <c r="AI383" s="65">
        <f t="shared" si="56"/>
        <v>1.53125</v>
      </c>
      <c r="AJ383" s="65">
        <f t="shared" si="57"/>
        <v>-16.588541666666668</v>
      </c>
      <c r="AK383" s="58">
        <f t="shared" si="58"/>
        <v>8.5</v>
      </c>
      <c r="AL383" s="58">
        <f t="shared" si="59"/>
        <v>300</v>
      </c>
      <c r="AM383" s="58">
        <f t="shared" si="60"/>
        <v>0</v>
      </c>
    </row>
    <row r="384" spans="27:39" ht="17.100000000000001" customHeight="1" x14ac:dyDescent="0.2">
      <c r="AA384">
        <f t="shared" si="51"/>
        <v>63</v>
      </c>
      <c r="AB384" s="24">
        <f t="shared" si="63"/>
        <v>7.56</v>
      </c>
      <c r="AC384" s="24">
        <f t="shared" si="52"/>
        <v>0</v>
      </c>
      <c r="AD384" s="57">
        <f t="shared" si="53"/>
        <v>0</v>
      </c>
      <c r="AE384" s="56">
        <f t="shared" si="61"/>
        <v>-5.0122916666666679</v>
      </c>
      <c r="AF384" s="57">
        <f t="shared" si="62"/>
        <v>-5.0122916666666679</v>
      </c>
      <c r="AG384" s="39">
        <f t="shared" si="54"/>
        <v>0</v>
      </c>
      <c r="AH384" s="39">
        <f t="shared" si="55"/>
        <v>0</v>
      </c>
      <c r="AI384" s="65">
        <f t="shared" si="56"/>
        <v>1.53125</v>
      </c>
      <c r="AJ384" s="65">
        <f t="shared" si="57"/>
        <v>-16.588541666666668</v>
      </c>
      <c r="AK384" s="58">
        <f t="shared" si="58"/>
        <v>8.5</v>
      </c>
      <c r="AL384" s="58">
        <f t="shared" si="59"/>
        <v>300</v>
      </c>
      <c r="AM384" s="58">
        <f t="shared" si="60"/>
        <v>0</v>
      </c>
    </row>
    <row r="385" spans="27:39" ht="17.100000000000001" customHeight="1" x14ac:dyDescent="0.2">
      <c r="AA385">
        <f t="shared" si="51"/>
        <v>64</v>
      </c>
      <c r="AB385" s="24">
        <f t="shared" si="63"/>
        <v>7.68</v>
      </c>
      <c r="AC385" s="24">
        <f t="shared" si="52"/>
        <v>0</v>
      </c>
      <c r="AD385" s="57">
        <f t="shared" si="53"/>
        <v>0</v>
      </c>
      <c r="AE385" s="56">
        <f t="shared" ref="AE385:AE421" si="64" xml:space="preserve"> AJ385 +  AI385*AB385 + AH385*AB385^2*100000/(2*E*I) + AG385*AB385^3*100000/(6*E*I)</f>
        <v>-4.8285416666666681</v>
      </c>
      <c r="AF385" s="57">
        <f t="shared" ref="AF385:AF416" si="65" xml:space="preserve"> IF( AB385 &lt;= AK385,  AE385,        AE385  - AL385*(AB385 - AK385)^3*100000/(6*E*I)                )</f>
        <v>-4.8285416666666681</v>
      </c>
      <c r="AG385" s="39">
        <f t="shared" si="54"/>
        <v>0</v>
      </c>
      <c r="AH385" s="39">
        <f t="shared" si="55"/>
        <v>0</v>
      </c>
      <c r="AI385" s="65">
        <f t="shared" si="56"/>
        <v>1.53125</v>
      </c>
      <c r="AJ385" s="65">
        <f t="shared" si="57"/>
        <v>-16.588541666666668</v>
      </c>
      <c r="AK385" s="58">
        <f t="shared" si="58"/>
        <v>8.5</v>
      </c>
      <c r="AL385" s="58">
        <f t="shared" si="59"/>
        <v>300</v>
      </c>
      <c r="AM385" s="58">
        <f t="shared" si="60"/>
        <v>0</v>
      </c>
    </row>
    <row r="386" spans="27:39" ht="17.100000000000001" customHeight="1" x14ac:dyDescent="0.2">
      <c r="AA386">
        <f t="shared" si="51"/>
        <v>65</v>
      </c>
      <c r="AB386" s="24">
        <f t="shared" ref="AB386:AB417" si="66" xml:space="preserve"> L*AA386/100</f>
        <v>7.8</v>
      </c>
      <c r="AC386" s="24">
        <f t="shared" si="52"/>
        <v>0</v>
      </c>
      <c r="AD386" s="57">
        <f t="shared" si="53"/>
        <v>0</v>
      </c>
      <c r="AE386" s="56">
        <f t="shared" si="64"/>
        <v>-4.6447916666666682</v>
      </c>
      <c r="AF386" s="57">
        <f t="shared" si="65"/>
        <v>-4.6447916666666682</v>
      </c>
      <c r="AG386" s="39">
        <f t="shared" si="54"/>
        <v>0</v>
      </c>
      <c r="AH386" s="39">
        <f t="shared" si="55"/>
        <v>0</v>
      </c>
      <c r="AI386" s="65">
        <f t="shared" si="56"/>
        <v>1.53125</v>
      </c>
      <c r="AJ386" s="65">
        <f t="shared" si="57"/>
        <v>-16.588541666666668</v>
      </c>
      <c r="AK386" s="58">
        <f t="shared" si="58"/>
        <v>8.5</v>
      </c>
      <c r="AL386" s="58">
        <f t="shared" si="59"/>
        <v>300</v>
      </c>
      <c r="AM386" s="58">
        <f t="shared" si="60"/>
        <v>0</v>
      </c>
    </row>
    <row r="387" spans="27:39" ht="17.100000000000001" customHeight="1" x14ac:dyDescent="0.2">
      <c r="AA387">
        <f t="shared" ref="AA387:AA421" si="67">AA386+1</f>
        <v>66</v>
      </c>
      <c r="AB387" s="24">
        <f t="shared" si="66"/>
        <v>7.92</v>
      </c>
      <c r="AC387" s="24">
        <f t="shared" ref="AC387:AC421" si="68" xml:space="preserve"> IF( AB387 &lt;= AK387,   AG387,   AG387 - AL387)</f>
        <v>0</v>
      </c>
      <c r="AD387" s="57">
        <f t="shared" ref="AD387:AD421" si="69" xml:space="preserve"> IF( AB387 &lt;= AK387,  AH387 + AG387*AB387,     AH387 + AG387*AB387  - AL387*(AB387 - AK387)         )</f>
        <v>0</v>
      </c>
      <c r="AE387" s="56">
        <f t="shared" si="64"/>
        <v>-4.4610416666666683</v>
      </c>
      <c r="AF387" s="57">
        <f t="shared" si="65"/>
        <v>-4.4610416666666683</v>
      </c>
      <c r="AG387" s="39">
        <f t="shared" ref="AG387:AG421" si="70">AG386</f>
        <v>0</v>
      </c>
      <c r="AH387" s="39">
        <f t="shared" ref="AH387:AH421" si="71">AH386</f>
        <v>0</v>
      </c>
      <c r="AI387" s="65">
        <f t="shared" ref="AI387:AI421" si="72">AI386</f>
        <v>1.53125</v>
      </c>
      <c r="AJ387" s="65">
        <f t="shared" ref="AJ387:AJ421" si="73">AJ386</f>
        <v>-16.588541666666668</v>
      </c>
      <c r="AK387" s="58">
        <f t="shared" ref="AK387:AK421" si="74" xml:space="preserve"> AK386</f>
        <v>8.5</v>
      </c>
      <c r="AL387" s="58">
        <f t="shared" ref="AL387:AL421" si="75" xml:space="preserve"> AL386</f>
        <v>300</v>
      </c>
      <c r="AM387" s="58">
        <f t="shared" ref="AM387:AM421" si="76">AM386</f>
        <v>0</v>
      </c>
    </row>
    <row r="388" spans="27:39" ht="17.100000000000001" customHeight="1" x14ac:dyDescent="0.2">
      <c r="AA388">
        <f t="shared" si="67"/>
        <v>67</v>
      </c>
      <c r="AB388" s="24">
        <f t="shared" si="66"/>
        <v>8.0399999999999991</v>
      </c>
      <c r="AC388" s="24">
        <f t="shared" si="68"/>
        <v>0</v>
      </c>
      <c r="AD388" s="57">
        <f t="shared" si="69"/>
        <v>0</v>
      </c>
      <c r="AE388" s="56">
        <f t="shared" si="64"/>
        <v>-4.2772916666666685</v>
      </c>
      <c r="AF388" s="57">
        <f t="shared" si="65"/>
        <v>-4.2772916666666685</v>
      </c>
      <c r="AG388" s="39">
        <f t="shared" si="70"/>
        <v>0</v>
      </c>
      <c r="AH388" s="39">
        <f t="shared" si="71"/>
        <v>0</v>
      </c>
      <c r="AI388" s="65">
        <f t="shared" si="72"/>
        <v>1.53125</v>
      </c>
      <c r="AJ388" s="65">
        <f t="shared" si="73"/>
        <v>-16.588541666666668</v>
      </c>
      <c r="AK388" s="58">
        <f t="shared" si="74"/>
        <v>8.5</v>
      </c>
      <c r="AL388" s="58">
        <f t="shared" si="75"/>
        <v>300</v>
      </c>
      <c r="AM388" s="58">
        <f t="shared" si="76"/>
        <v>0</v>
      </c>
    </row>
    <row r="389" spans="27:39" ht="17.100000000000001" customHeight="1" x14ac:dyDescent="0.2">
      <c r="AA389">
        <f t="shared" si="67"/>
        <v>68</v>
      </c>
      <c r="AB389" s="24">
        <f t="shared" si="66"/>
        <v>8.16</v>
      </c>
      <c r="AC389" s="24">
        <f t="shared" si="68"/>
        <v>0</v>
      </c>
      <c r="AD389" s="57">
        <f t="shared" si="69"/>
        <v>0</v>
      </c>
      <c r="AE389" s="56">
        <f t="shared" si="64"/>
        <v>-4.0935416666666669</v>
      </c>
      <c r="AF389" s="57">
        <f t="shared" si="65"/>
        <v>-4.0935416666666669</v>
      </c>
      <c r="AG389" s="39">
        <f t="shared" si="70"/>
        <v>0</v>
      </c>
      <c r="AH389" s="39">
        <f t="shared" si="71"/>
        <v>0</v>
      </c>
      <c r="AI389" s="65">
        <f t="shared" si="72"/>
        <v>1.53125</v>
      </c>
      <c r="AJ389" s="65">
        <f t="shared" si="73"/>
        <v>-16.588541666666668</v>
      </c>
      <c r="AK389" s="58">
        <f t="shared" si="74"/>
        <v>8.5</v>
      </c>
      <c r="AL389" s="58">
        <f t="shared" si="75"/>
        <v>300</v>
      </c>
      <c r="AM389" s="58">
        <f t="shared" si="76"/>
        <v>0</v>
      </c>
    </row>
    <row r="390" spans="27:39" ht="17.100000000000001" customHeight="1" x14ac:dyDescent="0.2">
      <c r="AA390">
        <f t="shared" si="67"/>
        <v>69</v>
      </c>
      <c r="AB390" s="24">
        <f t="shared" si="66"/>
        <v>8.2799999999999994</v>
      </c>
      <c r="AC390" s="24">
        <f t="shared" si="68"/>
        <v>0</v>
      </c>
      <c r="AD390" s="57">
        <f t="shared" si="69"/>
        <v>0</v>
      </c>
      <c r="AE390" s="56">
        <f t="shared" si="64"/>
        <v>-3.9097916666666688</v>
      </c>
      <c r="AF390" s="57">
        <f t="shared" si="65"/>
        <v>-3.9097916666666688</v>
      </c>
      <c r="AG390" s="39">
        <f t="shared" si="70"/>
        <v>0</v>
      </c>
      <c r="AH390" s="39">
        <f t="shared" si="71"/>
        <v>0</v>
      </c>
      <c r="AI390" s="65">
        <f t="shared" si="72"/>
        <v>1.53125</v>
      </c>
      <c r="AJ390" s="65">
        <f t="shared" si="73"/>
        <v>-16.588541666666668</v>
      </c>
      <c r="AK390" s="58">
        <f t="shared" si="74"/>
        <v>8.5</v>
      </c>
      <c r="AL390" s="58">
        <f t="shared" si="75"/>
        <v>300</v>
      </c>
      <c r="AM390" s="58">
        <f t="shared" si="76"/>
        <v>0</v>
      </c>
    </row>
    <row r="391" spans="27:39" ht="17.100000000000001" customHeight="1" x14ac:dyDescent="0.2">
      <c r="AA391">
        <f t="shared" si="67"/>
        <v>70</v>
      </c>
      <c r="AB391" s="24">
        <f t="shared" si="66"/>
        <v>8.4</v>
      </c>
      <c r="AC391" s="24">
        <f t="shared" si="68"/>
        <v>0</v>
      </c>
      <c r="AD391" s="57">
        <f t="shared" si="69"/>
        <v>0</v>
      </c>
      <c r="AE391" s="56">
        <f t="shared" si="64"/>
        <v>-3.7260416666666671</v>
      </c>
      <c r="AF391" s="57">
        <f t="shared" si="65"/>
        <v>-3.7260416666666671</v>
      </c>
      <c r="AG391" s="39">
        <f t="shared" si="70"/>
        <v>0</v>
      </c>
      <c r="AH391" s="39">
        <f t="shared" si="71"/>
        <v>0</v>
      </c>
      <c r="AI391" s="65">
        <f t="shared" si="72"/>
        <v>1.53125</v>
      </c>
      <c r="AJ391" s="65">
        <f t="shared" si="73"/>
        <v>-16.588541666666668</v>
      </c>
      <c r="AK391" s="58">
        <f t="shared" si="74"/>
        <v>8.5</v>
      </c>
      <c r="AL391" s="58">
        <f t="shared" si="75"/>
        <v>300</v>
      </c>
      <c r="AM391" s="58">
        <f t="shared" si="76"/>
        <v>0</v>
      </c>
    </row>
    <row r="392" spans="27:39" ht="17.100000000000001" customHeight="1" x14ac:dyDescent="0.2">
      <c r="AA392">
        <f t="shared" si="67"/>
        <v>71</v>
      </c>
      <c r="AB392" s="24">
        <f t="shared" si="66"/>
        <v>8.52</v>
      </c>
      <c r="AC392" s="24">
        <f t="shared" si="68"/>
        <v>-300</v>
      </c>
      <c r="AD392" s="57">
        <f t="shared" si="69"/>
        <v>-5.9999999999998721</v>
      </c>
      <c r="AE392" s="56">
        <f t="shared" si="64"/>
        <v>-3.5422916666666691</v>
      </c>
      <c r="AF392" s="57">
        <f t="shared" si="65"/>
        <v>-3.5422920000000024</v>
      </c>
      <c r="AG392" s="39">
        <f t="shared" si="70"/>
        <v>0</v>
      </c>
      <c r="AH392" s="39">
        <f t="shared" si="71"/>
        <v>0</v>
      </c>
      <c r="AI392" s="65">
        <f t="shared" si="72"/>
        <v>1.53125</v>
      </c>
      <c r="AJ392" s="65">
        <f t="shared" si="73"/>
        <v>-16.588541666666668</v>
      </c>
      <c r="AK392" s="58">
        <f t="shared" si="74"/>
        <v>8.5</v>
      </c>
      <c r="AL392" s="58">
        <f t="shared" si="75"/>
        <v>300</v>
      </c>
      <c r="AM392" s="58">
        <f t="shared" si="76"/>
        <v>0</v>
      </c>
    </row>
    <row r="393" spans="27:39" ht="17.100000000000001" customHeight="1" x14ac:dyDescent="0.2">
      <c r="AA393">
        <f t="shared" si="67"/>
        <v>72</v>
      </c>
      <c r="AB393" s="24">
        <f t="shared" si="66"/>
        <v>8.64</v>
      </c>
      <c r="AC393" s="24">
        <f t="shared" si="68"/>
        <v>-300</v>
      </c>
      <c r="AD393" s="57">
        <f t="shared" si="69"/>
        <v>-42.000000000000171</v>
      </c>
      <c r="AE393" s="56">
        <f t="shared" si="64"/>
        <v>-3.3585416666666674</v>
      </c>
      <c r="AF393" s="57">
        <f t="shared" si="65"/>
        <v>-3.3586560000000008</v>
      </c>
      <c r="AG393" s="39">
        <f t="shared" si="70"/>
        <v>0</v>
      </c>
      <c r="AH393" s="39">
        <f t="shared" si="71"/>
        <v>0</v>
      </c>
      <c r="AI393" s="65">
        <f t="shared" si="72"/>
        <v>1.53125</v>
      </c>
      <c r="AJ393" s="65">
        <f t="shared" si="73"/>
        <v>-16.588541666666668</v>
      </c>
      <c r="AK393" s="58">
        <f t="shared" si="74"/>
        <v>8.5</v>
      </c>
      <c r="AL393" s="58">
        <f t="shared" si="75"/>
        <v>300</v>
      </c>
      <c r="AM393" s="58">
        <f t="shared" si="76"/>
        <v>0</v>
      </c>
    </row>
    <row r="394" spans="27:39" ht="17.100000000000001" customHeight="1" x14ac:dyDescent="0.2">
      <c r="AA394">
        <f t="shared" si="67"/>
        <v>73</v>
      </c>
      <c r="AB394" s="24">
        <f t="shared" si="66"/>
        <v>8.76</v>
      </c>
      <c r="AC394" s="24">
        <f t="shared" si="68"/>
        <v>-300</v>
      </c>
      <c r="AD394" s="57">
        <f t="shared" si="69"/>
        <v>-77.999999999999943</v>
      </c>
      <c r="AE394" s="56">
        <f t="shared" si="64"/>
        <v>-3.1747916666666676</v>
      </c>
      <c r="AF394" s="57">
        <f t="shared" si="65"/>
        <v>-3.1755240000000007</v>
      </c>
      <c r="AG394" s="39">
        <f t="shared" si="70"/>
        <v>0</v>
      </c>
      <c r="AH394" s="39">
        <f t="shared" si="71"/>
        <v>0</v>
      </c>
      <c r="AI394" s="65">
        <f t="shared" si="72"/>
        <v>1.53125</v>
      </c>
      <c r="AJ394" s="65">
        <f t="shared" si="73"/>
        <v>-16.588541666666668</v>
      </c>
      <c r="AK394" s="58">
        <f t="shared" si="74"/>
        <v>8.5</v>
      </c>
      <c r="AL394" s="58">
        <f t="shared" si="75"/>
        <v>300</v>
      </c>
      <c r="AM394" s="58">
        <f t="shared" si="76"/>
        <v>0</v>
      </c>
    </row>
    <row r="395" spans="27:39" ht="17.100000000000001" customHeight="1" x14ac:dyDescent="0.2">
      <c r="AA395">
        <f t="shared" si="67"/>
        <v>74</v>
      </c>
      <c r="AB395" s="24">
        <f t="shared" si="66"/>
        <v>8.8800000000000008</v>
      </c>
      <c r="AC395" s="24">
        <f t="shared" si="68"/>
        <v>-300</v>
      </c>
      <c r="AD395" s="57">
        <f t="shared" si="69"/>
        <v>-114.00000000000023</v>
      </c>
      <c r="AE395" s="56">
        <f t="shared" si="64"/>
        <v>-2.9910416666666659</v>
      </c>
      <c r="AF395" s="57">
        <f t="shared" si="65"/>
        <v>-2.9933279999999991</v>
      </c>
      <c r="AG395" s="39">
        <f t="shared" si="70"/>
        <v>0</v>
      </c>
      <c r="AH395" s="39">
        <f t="shared" si="71"/>
        <v>0</v>
      </c>
      <c r="AI395" s="65">
        <f t="shared" si="72"/>
        <v>1.53125</v>
      </c>
      <c r="AJ395" s="65">
        <f t="shared" si="73"/>
        <v>-16.588541666666668</v>
      </c>
      <c r="AK395" s="58">
        <f t="shared" si="74"/>
        <v>8.5</v>
      </c>
      <c r="AL395" s="58">
        <f t="shared" si="75"/>
        <v>300</v>
      </c>
      <c r="AM395" s="58">
        <f t="shared" si="76"/>
        <v>0</v>
      </c>
    </row>
    <row r="396" spans="27:39" ht="16.5" customHeight="1" x14ac:dyDescent="0.2">
      <c r="AA396">
        <f t="shared" si="67"/>
        <v>75</v>
      </c>
      <c r="AB396" s="24">
        <f t="shared" si="66"/>
        <v>9</v>
      </c>
      <c r="AC396" s="24">
        <f t="shared" si="68"/>
        <v>-300</v>
      </c>
      <c r="AD396" s="57">
        <f t="shared" si="69"/>
        <v>-150</v>
      </c>
      <c r="AE396" s="56">
        <f t="shared" si="64"/>
        <v>-2.8072916666666679</v>
      </c>
      <c r="AF396" s="57">
        <f t="shared" si="65"/>
        <v>-2.8125000000000013</v>
      </c>
      <c r="AG396" s="39">
        <f t="shared" si="70"/>
        <v>0</v>
      </c>
      <c r="AH396" s="39">
        <f t="shared" si="71"/>
        <v>0</v>
      </c>
      <c r="AI396" s="65">
        <f t="shared" si="72"/>
        <v>1.53125</v>
      </c>
      <c r="AJ396" s="65">
        <f t="shared" si="73"/>
        <v>-16.588541666666668</v>
      </c>
      <c r="AK396" s="58">
        <f t="shared" si="74"/>
        <v>8.5</v>
      </c>
      <c r="AL396" s="58">
        <f t="shared" si="75"/>
        <v>300</v>
      </c>
      <c r="AM396" s="58">
        <f t="shared" si="76"/>
        <v>0</v>
      </c>
    </row>
    <row r="397" spans="27:39" ht="16.5" customHeight="1" x14ac:dyDescent="0.2">
      <c r="AA397">
        <f t="shared" si="67"/>
        <v>76</v>
      </c>
      <c r="AB397" s="24">
        <f t="shared" si="66"/>
        <v>9.1199999999999992</v>
      </c>
      <c r="AC397" s="24">
        <f t="shared" si="68"/>
        <v>-300</v>
      </c>
      <c r="AD397" s="57">
        <f t="shared" si="69"/>
        <v>-185.99999999999977</v>
      </c>
      <c r="AE397" s="56">
        <f t="shared" si="64"/>
        <v>-2.6235416666666698</v>
      </c>
      <c r="AF397" s="57">
        <f t="shared" si="65"/>
        <v>-2.6334720000000029</v>
      </c>
      <c r="AG397" s="39">
        <f t="shared" si="70"/>
        <v>0</v>
      </c>
      <c r="AH397" s="39">
        <f t="shared" si="71"/>
        <v>0</v>
      </c>
      <c r="AI397" s="65">
        <f t="shared" si="72"/>
        <v>1.53125</v>
      </c>
      <c r="AJ397" s="65">
        <f t="shared" si="73"/>
        <v>-16.588541666666668</v>
      </c>
      <c r="AK397" s="58">
        <f t="shared" si="74"/>
        <v>8.5</v>
      </c>
      <c r="AL397" s="58">
        <f t="shared" si="75"/>
        <v>300</v>
      </c>
      <c r="AM397" s="58">
        <f t="shared" si="76"/>
        <v>0</v>
      </c>
    </row>
    <row r="398" spans="27:39" ht="16.5" customHeight="1" x14ac:dyDescent="0.2">
      <c r="AA398">
        <f t="shared" si="67"/>
        <v>77</v>
      </c>
      <c r="AB398" s="24">
        <f t="shared" si="66"/>
        <v>9.24</v>
      </c>
      <c r="AC398" s="24">
        <f t="shared" si="68"/>
        <v>-300</v>
      </c>
      <c r="AD398" s="57">
        <f t="shared" si="69"/>
        <v>-222.00000000000006</v>
      </c>
      <c r="AE398" s="56">
        <f t="shared" si="64"/>
        <v>-2.4397916666666681</v>
      </c>
      <c r="AF398" s="57">
        <f t="shared" si="65"/>
        <v>-2.4566760000000016</v>
      </c>
      <c r="AG398" s="39">
        <f t="shared" si="70"/>
        <v>0</v>
      </c>
      <c r="AH398" s="39">
        <f t="shared" si="71"/>
        <v>0</v>
      </c>
      <c r="AI398" s="65">
        <f t="shared" si="72"/>
        <v>1.53125</v>
      </c>
      <c r="AJ398" s="65">
        <f t="shared" si="73"/>
        <v>-16.588541666666668</v>
      </c>
      <c r="AK398" s="58">
        <f t="shared" si="74"/>
        <v>8.5</v>
      </c>
      <c r="AL398" s="58">
        <f t="shared" si="75"/>
        <v>300</v>
      </c>
      <c r="AM398" s="58">
        <f t="shared" si="76"/>
        <v>0</v>
      </c>
    </row>
    <row r="399" spans="27:39" ht="16.5" customHeight="1" x14ac:dyDescent="0.2">
      <c r="AA399">
        <f t="shared" si="67"/>
        <v>78</v>
      </c>
      <c r="AB399" s="24">
        <f t="shared" si="66"/>
        <v>9.36</v>
      </c>
      <c r="AC399" s="24">
        <f t="shared" si="68"/>
        <v>-300</v>
      </c>
      <c r="AD399" s="57">
        <f t="shared" si="69"/>
        <v>-257.99999999999983</v>
      </c>
      <c r="AE399" s="56">
        <f t="shared" si="64"/>
        <v>-2.2560416666666683</v>
      </c>
      <c r="AF399" s="57">
        <f t="shared" si="65"/>
        <v>-2.2825440000000015</v>
      </c>
      <c r="AG399" s="39">
        <f t="shared" si="70"/>
        <v>0</v>
      </c>
      <c r="AH399" s="39">
        <f t="shared" si="71"/>
        <v>0</v>
      </c>
      <c r="AI399" s="65">
        <f t="shared" si="72"/>
        <v>1.53125</v>
      </c>
      <c r="AJ399" s="65">
        <f t="shared" si="73"/>
        <v>-16.588541666666668</v>
      </c>
      <c r="AK399" s="58">
        <f t="shared" si="74"/>
        <v>8.5</v>
      </c>
      <c r="AL399" s="58">
        <f t="shared" si="75"/>
        <v>300</v>
      </c>
      <c r="AM399" s="58">
        <f t="shared" si="76"/>
        <v>0</v>
      </c>
    </row>
    <row r="400" spans="27:39" ht="16.5" customHeight="1" x14ac:dyDescent="0.2">
      <c r="AA400">
        <f t="shared" si="67"/>
        <v>79</v>
      </c>
      <c r="AB400" s="24">
        <f t="shared" si="66"/>
        <v>9.48</v>
      </c>
      <c r="AC400" s="24">
        <f t="shared" si="68"/>
        <v>-300</v>
      </c>
      <c r="AD400" s="57">
        <f t="shared" si="69"/>
        <v>-294.00000000000011</v>
      </c>
      <c r="AE400" s="56">
        <f t="shared" si="64"/>
        <v>-2.0722916666666666</v>
      </c>
      <c r="AF400" s="57">
        <f t="shared" si="65"/>
        <v>-2.1115080000000002</v>
      </c>
      <c r="AG400" s="39">
        <f t="shared" si="70"/>
        <v>0</v>
      </c>
      <c r="AH400" s="39">
        <f t="shared" si="71"/>
        <v>0</v>
      </c>
      <c r="AI400" s="65">
        <f t="shared" si="72"/>
        <v>1.53125</v>
      </c>
      <c r="AJ400" s="65">
        <f t="shared" si="73"/>
        <v>-16.588541666666668</v>
      </c>
      <c r="AK400" s="58">
        <f t="shared" si="74"/>
        <v>8.5</v>
      </c>
      <c r="AL400" s="58">
        <f t="shared" si="75"/>
        <v>300</v>
      </c>
      <c r="AM400" s="58">
        <f t="shared" si="76"/>
        <v>0</v>
      </c>
    </row>
    <row r="401" spans="27:39" ht="16.5" customHeight="1" x14ac:dyDescent="0.2">
      <c r="AA401">
        <f t="shared" si="67"/>
        <v>80</v>
      </c>
      <c r="AB401" s="24">
        <f t="shared" si="66"/>
        <v>9.6</v>
      </c>
      <c r="AC401" s="24">
        <f t="shared" si="68"/>
        <v>-300</v>
      </c>
      <c r="AD401" s="57">
        <f t="shared" si="69"/>
        <v>-329.99999999999989</v>
      </c>
      <c r="AE401" s="56">
        <f t="shared" si="64"/>
        <v>-1.8885416666666686</v>
      </c>
      <c r="AF401" s="57">
        <f t="shared" si="65"/>
        <v>-1.9440000000000019</v>
      </c>
      <c r="AG401" s="39">
        <f t="shared" si="70"/>
        <v>0</v>
      </c>
      <c r="AH401" s="39">
        <f t="shared" si="71"/>
        <v>0</v>
      </c>
      <c r="AI401" s="65">
        <f t="shared" si="72"/>
        <v>1.53125</v>
      </c>
      <c r="AJ401" s="65">
        <f t="shared" si="73"/>
        <v>-16.588541666666668</v>
      </c>
      <c r="AK401" s="58">
        <f t="shared" si="74"/>
        <v>8.5</v>
      </c>
      <c r="AL401" s="58">
        <f t="shared" si="75"/>
        <v>300</v>
      </c>
      <c r="AM401" s="58">
        <f t="shared" si="76"/>
        <v>0</v>
      </c>
    </row>
    <row r="402" spans="27:39" ht="16.5" customHeight="1" x14ac:dyDescent="0.2">
      <c r="AA402">
        <f t="shared" si="67"/>
        <v>81</v>
      </c>
      <c r="AB402" s="24">
        <f t="shared" si="66"/>
        <v>9.7200000000000006</v>
      </c>
      <c r="AC402" s="24">
        <f t="shared" si="68"/>
        <v>-300</v>
      </c>
      <c r="AD402" s="57">
        <f t="shared" si="69"/>
        <v>-366.00000000000017</v>
      </c>
      <c r="AE402" s="56">
        <f t="shared" si="64"/>
        <v>-1.7047916666666669</v>
      </c>
      <c r="AF402" s="57">
        <f t="shared" si="65"/>
        <v>-1.7804520000000004</v>
      </c>
      <c r="AG402" s="39">
        <f t="shared" si="70"/>
        <v>0</v>
      </c>
      <c r="AH402" s="39">
        <f t="shared" si="71"/>
        <v>0</v>
      </c>
      <c r="AI402" s="65">
        <f t="shared" si="72"/>
        <v>1.53125</v>
      </c>
      <c r="AJ402" s="65">
        <f t="shared" si="73"/>
        <v>-16.588541666666668</v>
      </c>
      <c r="AK402" s="58">
        <f t="shared" si="74"/>
        <v>8.5</v>
      </c>
      <c r="AL402" s="58">
        <f t="shared" si="75"/>
        <v>300</v>
      </c>
      <c r="AM402" s="58">
        <f t="shared" si="76"/>
        <v>0</v>
      </c>
    </row>
    <row r="403" spans="27:39" ht="16.5" customHeight="1" x14ac:dyDescent="0.2">
      <c r="AA403">
        <f t="shared" si="67"/>
        <v>82</v>
      </c>
      <c r="AB403" s="24">
        <f t="shared" si="66"/>
        <v>9.84</v>
      </c>
      <c r="AC403" s="24">
        <f t="shared" si="68"/>
        <v>-300</v>
      </c>
      <c r="AD403" s="57">
        <f t="shared" si="69"/>
        <v>-401.99999999999994</v>
      </c>
      <c r="AE403" s="56">
        <f t="shared" si="64"/>
        <v>-1.5210416666666688</v>
      </c>
      <c r="AF403" s="57">
        <f t="shared" si="65"/>
        <v>-1.6212960000000021</v>
      </c>
      <c r="AG403" s="39">
        <f t="shared" si="70"/>
        <v>0</v>
      </c>
      <c r="AH403" s="39">
        <f t="shared" si="71"/>
        <v>0</v>
      </c>
      <c r="AI403" s="65">
        <f t="shared" si="72"/>
        <v>1.53125</v>
      </c>
      <c r="AJ403" s="65">
        <f t="shared" si="73"/>
        <v>-16.588541666666668</v>
      </c>
      <c r="AK403" s="58">
        <f t="shared" si="74"/>
        <v>8.5</v>
      </c>
      <c r="AL403" s="58">
        <f t="shared" si="75"/>
        <v>300</v>
      </c>
      <c r="AM403" s="58">
        <f t="shared" si="76"/>
        <v>0</v>
      </c>
    </row>
    <row r="404" spans="27:39" ht="16.5" customHeight="1" x14ac:dyDescent="0.2">
      <c r="AA404">
        <f t="shared" si="67"/>
        <v>83</v>
      </c>
      <c r="AB404" s="24">
        <f t="shared" si="66"/>
        <v>9.9600000000000009</v>
      </c>
      <c r="AC404" s="24">
        <f t="shared" si="68"/>
        <v>-300</v>
      </c>
      <c r="AD404" s="57">
        <f t="shared" si="69"/>
        <v>-438.00000000000023</v>
      </c>
      <c r="AE404" s="56">
        <f t="shared" si="64"/>
        <v>-1.3372916666666672</v>
      </c>
      <c r="AF404" s="57">
        <f t="shared" si="65"/>
        <v>-1.4669640000000008</v>
      </c>
      <c r="AG404" s="39">
        <f t="shared" si="70"/>
        <v>0</v>
      </c>
      <c r="AH404" s="39">
        <f t="shared" si="71"/>
        <v>0</v>
      </c>
      <c r="AI404" s="65">
        <f t="shared" si="72"/>
        <v>1.53125</v>
      </c>
      <c r="AJ404" s="65">
        <f t="shared" si="73"/>
        <v>-16.588541666666668</v>
      </c>
      <c r="AK404" s="58">
        <f t="shared" si="74"/>
        <v>8.5</v>
      </c>
      <c r="AL404" s="58">
        <f t="shared" si="75"/>
        <v>300</v>
      </c>
      <c r="AM404" s="58">
        <f t="shared" si="76"/>
        <v>0</v>
      </c>
    </row>
    <row r="405" spans="27:39" ht="16.5" customHeight="1" x14ac:dyDescent="0.2">
      <c r="AA405">
        <f t="shared" si="67"/>
        <v>84</v>
      </c>
      <c r="AB405" s="24">
        <f t="shared" si="66"/>
        <v>10.08</v>
      </c>
      <c r="AC405" s="24">
        <f t="shared" si="68"/>
        <v>-300</v>
      </c>
      <c r="AD405" s="57">
        <f t="shared" si="69"/>
        <v>-474</v>
      </c>
      <c r="AE405" s="56">
        <f t="shared" si="64"/>
        <v>-1.1535416666666674</v>
      </c>
      <c r="AF405" s="57">
        <f t="shared" si="65"/>
        <v>-1.3178880000000006</v>
      </c>
      <c r="AG405" s="39">
        <f t="shared" si="70"/>
        <v>0</v>
      </c>
      <c r="AH405" s="39">
        <f t="shared" si="71"/>
        <v>0</v>
      </c>
      <c r="AI405" s="65">
        <f t="shared" si="72"/>
        <v>1.53125</v>
      </c>
      <c r="AJ405" s="65">
        <f t="shared" si="73"/>
        <v>-16.588541666666668</v>
      </c>
      <c r="AK405" s="58">
        <f t="shared" si="74"/>
        <v>8.5</v>
      </c>
      <c r="AL405" s="58">
        <f t="shared" si="75"/>
        <v>300</v>
      </c>
      <c r="AM405" s="58">
        <f t="shared" si="76"/>
        <v>0</v>
      </c>
    </row>
    <row r="406" spans="27:39" ht="16.5" customHeight="1" x14ac:dyDescent="0.2">
      <c r="AA406">
        <f t="shared" si="67"/>
        <v>85</v>
      </c>
      <c r="AB406" s="24">
        <f t="shared" si="66"/>
        <v>10.199999999999999</v>
      </c>
      <c r="AC406" s="24">
        <f t="shared" si="68"/>
        <v>-300</v>
      </c>
      <c r="AD406" s="57">
        <f t="shared" si="69"/>
        <v>-509.99999999999977</v>
      </c>
      <c r="AE406" s="56">
        <f t="shared" si="64"/>
        <v>-0.96979166666666927</v>
      </c>
      <c r="AF406" s="57">
        <f t="shared" si="65"/>
        <v>-1.1745000000000023</v>
      </c>
      <c r="AG406" s="39">
        <f t="shared" si="70"/>
        <v>0</v>
      </c>
      <c r="AH406" s="39">
        <f t="shared" si="71"/>
        <v>0</v>
      </c>
      <c r="AI406" s="65">
        <f t="shared" si="72"/>
        <v>1.53125</v>
      </c>
      <c r="AJ406" s="65">
        <f t="shared" si="73"/>
        <v>-16.588541666666668</v>
      </c>
      <c r="AK406" s="58">
        <f t="shared" si="74"/>
        <v>8.5</v>
      </c>
      <c r="AL406" s="58">
        <f t="shared" si="75"/>
        <v>300</v>
      </c>
      <c r="AM406" s="58">
        <f t="shared" si="76"/>
        <v>0</v>
      </c>
    </row>
    <row r="407" spans="27:39" ht="16.5" customHeight="1" x14ac:dyDescent="0.2">
      <c r="AA407">
        <f t="shared" si="67"/>
        <v>86</v>
      </c>
      <c r="AB407" s="24">
        <f t="shared" si="66"/>
        <v>10.32</v>
      </c>
      <c r="AC407" s="24">
        <f t="shared" si="68"/>
        <v>-300</v>
      </c>
      <c r="AD407" s="57">
        <f t="shared" si="69"/>
        <v>-546.00000000000011</v>
      </c>
      <c r="AE407" s="56">
        <f t="shared" si="64"/>
        <v>-0.78604166666666764</v>
      </c>
      <c r="AF407" s="57">
        <f t="shared" si="65"/>
        <v>-1.037232000000001</v>
      </c>
      <c r="AG407" s="39">
        <f t="shared" si="70"/>
        <v>0</v>
      </c>
      <c r="AH407" s="39">
        <f t="shared" si="71"/>
        <v>0</v>
      </c>
      <c r="AI407" s="65">
        <f t="shared" si="72"/>
        <v>1.53125</v>
      </c>
      <c r="AJ407" s="65">
        <f t="shared" si="73"/>
        <v>-16.588541666666668</v>
      </c>
      <c r="AK407" s="58">
        <f t="shared" si="74"/>
        <v>8.5</v>
      </c>
      <c r="AL407" s="58">
        <f t="shared" si="75"/>
        <v>300</v>
      </c>
      <c r="AM407" s="58">
        <f t="shared" si="76"/>
        <v>0</v>
      </c>
    </row>
    <row r="408" spans="27:39" ht="16.5" customHeight="1" x14ac:dyDescent="0.2">
      <c r="AA408">
        <f t="shared" si="67"/>
        <v>87</v>
      </c>
      <c r="AB408" s="24">
        <f t="shared" si="66"/>
        <v>10.44</v>
      </c>
      <c r="AC408" s="24">
        <f t="shared" si="68"/>
        <v>-300</v>
      </c>
      <c r="AD408" s="57">
        <f t="shared" si="69"/>
        <v>-581.99999999999989</v>
      </c>
      <c r="AE408" s="56">
        <f t="shared" si="64"/>
        <v>-0.60229166666666778</v>
      </c>
      <c r="AF408" s="57">
        <f t="shared" si="65"/>
        <v>-0.90651600000000088</v>
      </c>
      <c r="AG408" s="39">
        <f t="shared" si="70"/>
        <v>0</v>
      </c>
      <c r="AH408" s="39">
        <f t="shared" si="71"/>
        <v>0</v>
      </c>
      <c r="AI408" s="65">
        <f t="shared" si="72"/>
        <v>1.53125</v>
      </c>
      <c r="AJ408" s="65">
        <f t="shared" si="73"/>
        <v>-16.588541666666668</v>
      </c>
      <c r="AK408" s="58">
        <f t="shared" si="74"/>
        <v>8.5</v>
      </c>
      <c r="AL408" s="58">
        <f t="shared" si="75"/>
        <v>300</v>
      </c>
      <c r="AM408" s="58">
        <f t="shared" si="76"/>
        <v>0</v>
      </c>
    </row>
    <row r="409" spans="27:39" ht="16.5" customHeight="1" x14ac:dyDescent="0.2">
      <c r="AA409">
        <f t="shared" si="67"/>
        <v>88</v>
      </c>
      <c r="AB409" s="24">
        <f t="shared" si="66"/>
        <v>10.56</v>
      </c>
      <c r="AC409" s="24">
        <f t="shared" si="68"/>
        <v>-300</v>
      </c>
      <c r="AD409" s="57">
        <f t="shared" si="69"/>
        <v>-618.00000000000011</v>
      </c>
      <c r="AE409" s="56">
        <f t="shared" si="64"/>
        <v>-0.41854166666666615</v>
      </c>
      <c r="AF409" s="57">
        <f t="shared" si="65"/>
        <v>-0.7827839999999997</v>
      </c>
      <c r="AG409" s="39">
        <f t="shared" si="70"/>
        <v>0</v>
      </c>
      <c r="AH409" s="39">
        <f t="shared" si="71"/>
        <v>0</v>
      </c>
      <c r="AI409" s="65">
        <f t="shared" si="72"/>
        <v>1.53125</v>
      </c>
      <c r="AJ409" s="65">
        <f t="shared" si="73"/>
        <v>-16.588541666666668</v>
      </c>
      <c r="AK409" s="58">
        <f t="shared" si="74"/>
        <v>8.5</v>
      </c>
      <c r="AL409" s="58">
        <f t="shared" si="75"/>
        <v>300</v>
      </c>
      <c r="AM409" s="58">
        <f t="shared" si="76"/>
        <v>0</v>
      </c>
    </row>
    <row r="410" spans="27:39" ht="16.5" customHeight="1" x14ac:dyDescent="0.2">
      <c r="AA410">
        <f t="shared" si="67"/>
        <v>89</v>
      </c>
      <c r="AB410" s="24">
        <f t="shared" si="66"/>
        <v>10.68</v>
      </c>
      <c r="AC410" s="24">
        <f t="shared" si="68"/>
        <v>-300</v>
      </c>
      <c r="AD410" s="57">
        <f t="shared" si="69"/>
        <v>-653.99999999999989</v>
      </c>
      <c r="AE410" s="56">
        <f t="shared" si="64"/>
        <v>-0.23479166666666984</v>
      </c>
      <c r="AF410" s="57">
        <f t="shared" si="65"/>
        <v>-0.66646800000000295</v>
      </c>
      <c r="AG410" s="39">
        <f t="shared" si="70"/>
        <v>0</v>
      </c>
      <c r="AH410" s="39">
        <f t="shared" si="71"/>
        <v>0</v>
      </c>
      <c r="AI410" s="65">
        <f t="shared" si="72"/>
        <v>1.53125</v>
      </c>
      <c r="AJ410" s="65">
        <f t="shared" si="73"/>
        <v>-16.588541666666668</v>
      </c>
      <c r="AK410" s="58">
        <f t="shared" si="74"/>
        <v>8.5</v>
      </c>
      <c r="AL410" s="58">
        <f t="shared" si="75"/>
        <v>300</v>
      </c>
      <c r="AM410" s="58">
        <f t="shared" si="76"/>
        <v>0</v>
      </c>
    </row>
    <row r="411" spans="27:39" ht="16.5" customHeight="1" x14ac:dyDescent="0.2">
      <c r="AA411">
        <f t="shared" si="67"/>
        <v>90</v>
      </c>
      <c r="AB411" s="24">
        <f t="shared" si="66"/>
        <v>10.8</v>
      </c>
      <c r="AC411" s="24">
        <f t="shared" si="68"/>
        <v>-300</v>
      </c>
      <c r="AD411" s="57">
        <f t="shared" si="69"/>
        <v>-690.00000000000023</v>
      </c>
      <c r="AE411" s="56">
        <f t="shared" si="64"/>
        <v>-5.104166666666643E-2</v>
      </c>
      <c r="AF411" s="57">
        <f t="shared" si="65"/>
        <v>-0.55800000000000027</v>
      </c>
      <c r="AG411" s="39">
        <f t="shared" si="70"/>
        <v>0</v>
      </c>
      <c r="AH411" s="39">
        <f t="shared" si="71"/>
        <v>0</v>
      </c>
      <c r="AI411" s="65">
        <f t="shared" si="72"/>
        <v>1.53125</v>
      </c>
      <c r="AJ411" s="65">
        <f t="shared" si="73"/>
        <v>-16.588541666666668</v>
      </c>
      <c r="AK411" s="58">
        <f t="shared" si="74"/>
        <v>8.5</v>
      </c>
      <c r="AL411" s="58">
        <f t="shared" si="75"/>
        <v>300</v>
      </c>
      <c r="AM411" s="58">
        <f t="shared" si="76"/>
        <v>0</v>
      </c>
    </row>
    <row r="412" spans="27:39" ht="16.5" customHeight="1" x14ac:dyDescent="0.2">
      <c r="AA412">
        <f t="shared" si="67"/>
        <v>91</v>
      </c>
      <c r="AB412" s="24">
        <f t="shared" si="66"/>
        <v>10.92</v>
      </c>
      <c r="AC412" s="24">
        <f t="shared" si="68"/>
        <v>-300</v>
      </c>
      <c r="AD412" s="57">
        <f t="shared" si="69"/>
        <v>-726</v>
      </c>
      <c r="AE412" s="56">
        <f t="shared" si="64"/>
        <v>0.13270833333333343</v>
      </c>
      <c r="AF412" s="57">
        <f t="shared" si="65"/>
        <v>-0.45781199999999989</v>
      </c>
      <c r="AG412" s="39">
        <f t="shared" si="70"/>
        <v>0</v>
      </c>
      <c r="AH412" s="39">
        <f t="shared" si="71"/>
        <v>0</v>
      </c>
      <c r="AI412" s="65">
        <f t="shared" si="72"/>
        <v>1.53125</v>
      </c>
      <c r="AJ412" s="65">
        <f t="shared" si="73"/>
        <v>-16.588541666666668</v>
      </c>
      <c r="AK412" s="58">
        <f t="shared" si="74"/>
        <v>8.5</v>
      </c>
      <c r="AL412" s="58">
        <f t="shared" si="75"/>
        <v>300</v>
      </c>
      <c r="AM412" s="58">
        <f t="shared" si="76"/>
        <v>0</v>
      </c>
    </row>
    <row r="413" spans="27:39" ht="16.5" customHeight="1" x14ac:dyDescent="0.2">
      <c r="AA413">
        <f t="shared" si="67"/>
        <v>92</v>
      </c>
      <c r="AB413" s="24">
        <f t="shared" si="66"/>
        <v>11.04</v>
      </c>
      <c r="AC413" s="24">
        <f t="shared" si="68"/>
        <v>-300</v>
      </c>
      <c r="AD413" s="57">
        <f t="shared" si="69"/>
        <v>-761.99999999999977</v>
      </c>
      <c r="AE413" s="56">
        <f t="shared" si="64"/>
        <v>0.31645833333332973</v>
      </c>
      <c r="AF413" s="57">
        <f t="shared" si="65"/>
        <v>-0.36633600000000299</v>
      </c>
      <c r="AG413" s="39">
        <f t="shared" si="70"/>
        <v>0</v>
      </c>
      <c r="AH413" s="39">
        <f t="shared" si="71"/>
        <v>0</v>
      </c>
      <c r="AI413" s="65">
        <f t="shared" si="72"/>
        <v>1.53125</v>
      </c>
      <c r="AJ413" s="65">
        <f t="shared" si="73"/>
        <v>-16.588541666666668</v>
      </c>
      <c r="AK413" s="58">
        <f t="shared" si="74"/>
        <v>8.5</v>
      </c>
      <c r="AL413" s="58">
        <f t="shared" si="75"/>
        <v>300</v>
      </c>
      <c r="AM413" s="58">
        <f t="shared" si="76"/>
        <v>0</v>
      </c>
    </row>
    <row r="414" spans="27:39" ht="16.5" customHeight="1" x14ac:dyDescent="0.2">
      <c r="AA414">
        <f t="shared" si="67"/>
        <v>93</v>
      </c>
      <c r="AB414" s="24">
        <f t="shared" si="66"/>
        <v>11.16</v>
      </c>
      <c r="AC414" s="24">
        <f t="shared" si="68"/>
        <v>-300</v>
      </c>
      <c r="AD414" s="57">
        <f t="shared" si="69"/>
        <v>-798</v>
      </c>
      <c r="AE414" s="56">
        <f t="shared" si="64"/>
        <v>0.50020833333333314</v>
      </c>
      <c r="AF414" s="57">
        <f t="shared" si="65"/>
        <v>-0.28400400000000015</v>
      </c>
      <c r="AG414" s="39">
        <f t="shared" si="70"/>
        <v>0</v>
      </c>
      <c r="AH414" s="39">
        <f t="shared" si="71"/>
        <v>0</v>
      </c>
      <c r="AI414" s="65">
        <f t="shared" si="72"/>
        <v>1.53125</v>
      </c>
      <c r="AJ414" s="65">
        <f t="shared" si="73"/>
        <v>-16.588541666666668</v>
      </c>
      <c r="AK414" s="58">
        <f t="shared" si="74"/>
        <v>8.5</v>
      </c>
      <c r="AL414" s="58">
        <f t="shared" si="75"/>
        <v>300</v>
      </c>
      <c r="AM414" s="58">
        <f t="shared" si="76"/>
        <v>0</v>
      </c>
    </row>
    <row r="415" spans="27:39" ht="16.5" customHeight="1" x14ac:dyDescent="0.2">
      <c r="AA415">
        <f t="shared" si="67"/>
        <v>94</v>
      </c>
      <c r="AB415" s="24">
        <f t="shared" si="66"/>
        <v>11.28</v>
      </c>
      <c r="AC415" s="24">
        <f t="shared" si="68"/>
        <v>-300</v>
      </c>
      <c r="AD415" s="57">
        <f t="shared" si="69"/>
        <v>-833.99999999999977</v>
      </c>
      <c r="AE415" s="56">
        <f t="shared" si="64"/>
        <v>0.68395833333332945</v>
      </c>
      <c r="AF415" s="57">
        <f t="shared" si="65"/>
        <v>-0.21124800000000321</v>
      </c>
      <c r="AG415" s="39">
        <f t="shared" si="70"/>
        <v>0</v>
      </c>
      <c r="AH415" s="39">
        <f t="shared" si="71"/>
        <v>0</v>
      </c>
      <c r="AI415" s="65">
        <f t="shared" si="72"/>
        <v>1.53125</v>
      </c>
      <c r="AJ415" s="65">
        <f t="shared" si="73"/>
        <v>-16.588541666666668</v>
      </c>
      <c r="AK415" s="58">
        <f t="shared" si="74"/>
        <v>8.5</v>
      </c>
      <c r="AL415" s="58">
        <f t="shared" si="75"/>
        <v>300</v>
      </c>
      <c r="AM415" s="58">
        <f t="shared" si="76"/>
        <v>0</v>
      </c>
    </row>
    <row r="416" spans="27:39" ht="16.5" customHeight="1" x14ac:dyDescent="0.2">
      <c r="AA416">
        <f t="shared" si="67"/>
        <v>95</v>
      </c>
      <c r="AB416" s="24">
        <f t="shared" si="66"/>
        <v>11.4</v>
      </c>
      <c r="AC416" s="24">
        <f t="shared" si="68"/>
        <v>-300</v>
      </c>
      <c r="AD416" s="57">
        <f t="shared" si="69"/>
        <v>-870.00000000000011</v>
      </c>
      <c r="AE416" s="56">
        <f t="shared" si="64"/>
        <v>0.86770833333333286</v>
      </c>
      <c r="AF416" s="57">
        <f t="shared" si="65"/>
        <v>-0.14850000000000074</v>
      </c>
      <c r="AG416" s="39">
        <f t="shared" si="70"/>
        <v>0</v>
      </c>
      <c r="AH416" s="39">
        <f t="shared" si="71"/>
        <v>0</v>
      </c>
      <c r="AI416" s="65">
        <f t="shared" si="72"/>
        <v>1.53125</v>
      </c>
      <c r="AJ416" s="65">
        <f t="shared" si="73"/>
        <v>-16.588541666666668</v>
      </c>
      <c r="AK416" s="58">
        <f t="shared" si="74"/>
        <v>8.5</v>
      </c>
      <c r="AL416" s="58">
        <f t="shared" si="75"/>
        <v>300</v>
      </c>
      <c r="AM416" s="58">
        <f t="shared" si="76"/>
        <v>0</v>
      </c>
    </row>
    <row r="417" spans="27:39" ht="16.5" customHeight="1" x14ac:dyDescent="0.2">
      <c r="AA417">
        <f t="shared" si="67"/>
        <v>96</v>
      </c>
      <c r="AB417" s="24">
        <f t="shared" si="66"/>
        <v>11.52</v>
      </c>
      <c r="AC417" s="24">
        <f t="shared" si="68"/>
        <v>-300</v>
      </c>
      <c r="AD417" s="57">
        <f t="shared" si="69"/>
        <v>-905.99999999999989</v>
      </c>
      <c r="AE417" s="56">
        <f t="shared" si="64"/>
        <v>1.0514583333333327</v>
      </c>
      <c r="AF417" s="57">
        <f t="shared" ref="AF417:AF421" si="77" xml:space="preserve"> IF( AB417 &lt;= AK417,  AE417,        AE417  - AL417*(AB417 - AK417)^3*100000/(6*E*I)                )</f>
        <v>-9.6192000000000277E-2</v>
      </c>
      <c r="AG417" s="39">
        <f t="shared" si="70"/>
        <v>0</v>
      </c>
      <c r="AH417" s="39">
        <f t="shared" si="71"/>
        <v>0</v>
      </c>
      <c r="AI417" s="65">
        <f t="shared" si="72"/>
        <v>1.53125</v>
      </c>
      <c r="AJ417" s="65">
        <f t="shared" si="73"/>
        <v>-16.588541666666668</v>
      </c>
      <c r="AK417" s="58">
        <f t="shared" si="74"/>
        <v>8.5</v>
      </c>
      <c r="AL417" s="58">
        <f t="shared" si="75"/>
        <v>300</v>
      </c>
      <c r="AM417" s="58">
        <f t="shared" si="76"/>
        <v>0</v>
      </c>
    </row>
    <row r="418" spans="27:39" ht="16.5" customHeight="1" x14ac:dyDescent="0.2">
      <c r="AA418">
        <f t="shared" si="67"/>
        <v>97</v>
      </c>
      <c r="AB418" s="24">
        <f xml:space="preserve"> L*AA418/100</f>
        <v>11.64</v>
      </c>
      <c r="AC418" s="24">
        <f t="shared" si="68"/>
        <v>-300</v>
      </c>
      <c r="AD418" s="57">
        <f t="shared" si="69"/>
        <v>-942.00000000000023</v>
      </c>
      <c r="AE418" s="56">
        <f t="shared" si="64"/>
        <v>1.2352083333333326</v>
      </c>
      <c r="AF418" s="57">
        <f t="shared" si="77"/>
        <v>-5.4756000000001359E-2</v>
      </c>
      <c r="AG418" s="39">
        <f t="shared" si="70"/>
        <v>0</v>
      </c>
      <c r="AH418" s="39">
        <f t="shared" si="71"/>
        <v>0</v>
      </c>
      <c r="AI418" s="65">
        <f t="shared" si="72"/>
        <v>1.53125</v>
      </c>
      <c r="AJ418" s="65">
        <f t="shared" si="73"/>
        <v>-16.588541666666668</v>
      </c>
      <c r="AK418" s="58">
        <f t="shared" si="74"/>
        <v>8.5</v>
      </c>
      <c r="AL418" s="58">
        <f t="shared" si="75"/>
        <v>300</v>
      </c>
      <c r="AM418" s="58">
        <f t="shared" si="76"/>
        <v>0</v>
      </c>
    </row>
    <row r="419" spans="27:39" x14ac:dyDescent="0.2">
      <c r="AA419">
        <f t="shared" si="67"/>
        <v>98</v>
      </c>
      <c r="AB419" s="24">
        <f xml:space="preserve"> L*AA419/100</f>
        <v>11.76</v>
      </c>
      <c r="AC419" s="24">
        <f t="shared" si="68"/>
        <v>-300</v>
      </c>
      <c r="AD419" s="57">
        <f t="shared" si="69"/>
        <v>-977.99999999999989</v>
      </c>
      <c r="AE419" s="56">
        <f t="shared" si="64"/>
        <v>1.4189583333333324</v>
      </c>
      <c r="AF419" s="57">
        <f t="shared" si="77"/>
        <v>-2.4624000000000645E-2</v>
      </c>
      <c r="AG419" s="39">
        <f t="shared" si="70"/>
        <v>0</v>
      </c>
      <c r="AH419" s="39">
        <f t="shared" si="71"/>
        <v>0</v>
      </c>
      <c r="AI419" s="65">
        <f t="shared" si="72"/>
        <v>1.53125</v>
      </c>
      <c r="AJ419" s="65">
        <f t="shared" si="73"/>
        <v>-16.588541666666668</v>
      </c>
      <c r="AK419" s="58">
        <f t="shared" si="74"/>
        <v>8.5</v>
      </c>
      <c r="AL419" s="58">
        <f t="shared" si="75"/>
        <v>300</v>
      </c>
      <c r="AM419" s="58">
        <f t="shared" si="76"/>
        <v>0</v>
      </c>
    </row>
    <row r="420" spans="27:39" x14ac:dyDescent="0.2">
      <c r="AA420">
        <f t="shared" si="67"/>
        <v>99</v>
      </c>
      <c r="AB420" s="24">
        <f xml:space="preserve"> L*AA420/100</f>
        <v>11.88</v>
      </c>
      <c r="AC420" s="24">
        <f t="shared" si="68"/>
        <v>-300</v>
      </c>
      <c r="AD420" s="57">
        <f t="shared" si="69"/>
        <v>-1014.0000000000002</v>
      </c>
      <c r="AE420" s="56">
        <f t="shared" si="64"/>
        <v>1.6027083333333323</v>
      </c>
      <c r="AF420" s="57">
        <f t="shared" si="77"/>
        <v>-6.2280000000023428E-3</v>
      </c>
      <c r="AG420" s="39">
        <f t="shared" si="70"/>
        <v>0</v>
      </c>
      <c r="AH420" s="39">
        <f t="shared" si="71"/>
        <v>0</v>
      </c>
      <c r="AI420" s="65">
        <f t="shared" si="72"/>
        <v>1.53125</v>
      </c>
      <c r="AJ420" s="65">
        <f t="shared" si="73"/>
        <v>-16.588541666666668</v>
      </c>
      <c r="AK420" s="58">
        <f t="shared" si="74"/>
        <v>8.5</v>
      </c>
      <c r="AL420" s="58">
        <f t="shared" si="75"/>
        <v>300</v>
      </c>
      <c r="AM420" s="58">
        <f t="shared" si="76"/>
        <v>0</v>
      </c>
    </row>
    <row r="421" spans="27:39" x14ac:dyDescent="0.2">
      <c r="AA421">
        <f t="shared" si="67"/>
        <v>100</v>
      </c>
      <c r="AB421" s="24">
        <f xml:space="preserve"> L*AA421/100</f>
        <v>12</v>
      </c>
      <c r="AC421" s="24">
        <f t="shared" si="68"/>
        <v>-300</v>
      </c>
      <c r="AD421" s="57">
        <f t="shared" si="69"/>
        <v>-1050</v>
      </c>
      <c r="AE421" s="56">
        <f t="shared" si="64"/>
        <v>1.7864583333333321</v>
      </c>
      <c r="AF421" s="57">
        <f t="shared" si="77"/>
        <v>-1.1102230246251565E-15</v>
      </c>
      <c r="AG421" s="39">
        <f t="shared" si="70"/>
        <v>0</v>
      </c>
      <c r="AH421" s="39">
        <f t="shared" si="71"/>
        <v>0</v>
      </c>
      <c r="AI421" s="65">
        <f t="shared" si="72"/>
        <v>1.53125</v>
      </c>
      <c r="AJ421" s="65">
        <f t="shared" si="73"/>
        <v>-16.588541666666668</v>
      </c>
      <c r="AK421" s="58">
        <f t="shared" si="74"/>
        <v>8.5</v>
      </c>
      <c r="AL421" s="58">
        <f t="shared" si="75"/>
        <v>300</v>
      </c>
      <c r="AM421" s="58">
        <f t="shared" si="76"/>
        <v>0</v>
      </c>
    </row>
  </sheetData>
  <sheetProtection sheet="1" objects="1" scenarios="1"/>
  <mergeCells count="23">
    <mergeCell ref="C36:D36"/>
    <mergeCell ref="A8:A23"/>
    <mergeCell ref="A26:A37"/>
    <mergeCell ref="C22:D22"/>
    <mergeCell ref="C26:F26"/>
    <mergeCell ref="C28:D28"/>
    <mergeCell ref="C30:D30"/>
    <mergeCell ref="C32:D32"/>
    <mergeCell ref="C34:D34"/>
    <mergeCell ref="L2:V2"/>
    <mergeCell ref="L26:V28"/>
    <mergeCell ref="B3:I3"/>
    <mergeCell ref="C8:F8"/>
    <mergeCell ref="C10:D10"/>
    <mergeCell ref="C12:D12"/>
    <mergeCell ref="C14:D14"/>
    <mergeCell ref="C16:D16"/>
    <mergeCell ref="C18:D18"/>
    <mergeCell ref="C20:D20"/>
    <mergeCell ref="M7:S7"/>
    <mergeCell ref="M9:V9"/>
    <mergeCell ref="M11:U11"/>
    <mergeCell ref="M13:S13"/>
  </mergeCells>
  <hyperlinks>
    <hyperlink ref="M9" r:id="rId1" location="ch102lev1sec12" display="Civil Engineering All-In-One PE Exam Guide: Breadth and Depth, Second Edition Sec. 102.12 " xr:uid="{00000000-0004-0000-0200-000000000000}"/>
    <hyperlink ref="M11" r:id="rId2" location="p2001147c9975_20002" display="Marks’ Standard Handbook for Mechanical Engineers, Eleventh Edition Sec. 5.2.5" xr:uid="{00000000-0004-0000-0200-000001000000}"/>
    <hyperlink ref="M13" r:id="rId3" location="p2000a1f59976_14001" xr:uid="{00000000-0004-0000-0200-000002000000}"/>
    <hyperlink ref="M7" r:id="rId4" location="Chap0800clnk58" xr:uid="{00000000-0004-0000-0200-000003000000}"/>
    <hyperlink ref="M11:U11" r:id="rId5" location="c9781259588501ch03lev2sec12" display="Marks’ Standard Handbook for Mechanical Engineers, Twelfth Edition Sec. 3.2.5" xr:uid="{00000000-0004-0000-0200-000004000000}"/>
    <hyperlink ref="M9:V9" r:id="rId6" location="c9780071821957ch102lev1sec12" display="Civil Engineering All-In-One PE Exam Guide: Breadth and Depth, Third Edition Sec. 102.12 " xr:uid="{00000000-0004-0000-0200-000005000000}"/>
  </hyperlinks>
  <pageMargins left="0.75" right="0.75" top="1" bottom="1" header="0.51180555555555596" footer="0.51180555555555596"/>
  <pageSetup firstPageNumber="0" orientation="portrait" horizontalDpi="300" verticalDpi="300" r:id="rId7"/>
  <headerFooter alignWithMargins="0"/>
  <drawing r:id="rId8"/>
  <legacy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M567"/>
  <sheetViews>
    <sheetView showGridLines="0" zoomScaleNormal="100" workbookViewId="0"/>
  </sheetViews>
  <sheetFormatPr defaultRowHeight="12.75" x14ac:dyDescent="0.2"/>
  <cols>
    <col min="1" max="3" width="12" customWidth="1"/>
    <col min="4" max="4" width="12.85546875" bestFit="1" customWidth="1"/>
    <col min="5" max="5" width="18.42578125" customWidth="1"/>
    <col min="6" max="10" width="12" customWidth="1"/>
    <col min="27" max="39" width="9.140625" hidden="1" customWidth="1"/>
    <col min="40" max="40" width="0" hidden="1" customWidth="1"/>
  </cols>
  <sheetData>
    <row r="1" spans="1:34" ht="25.5" customHeight="1" thickBot="1" x14ac:dyDescent="0.3">
      <c r="A1" s="139" t="s">
        <v>121</v>
      </c>
      <c r="J1" s="1"/>
      <c r="L1" s="2"/>
      <c r="M1" s="3"/>
      <c r="N1" s="3"/>
      <c r="O1" s="3"/>
      <c r="P1" s="3"/>
    </row>
    <row r="2" spans="1:34" ht="34.5" customHeight="1" thickBot="1" x14ac:dyDescent="0.4">
      <c r="A2" s="5"/>
      <c r="B2" s="169" t="s">
        <v>140</v>
      </c>
      <c r="C2" s="170"/>
      <c r="D2" s="170"/>
      <c r="E2" s="170"/>
      <c r="F2" s="170"/>
      <c r="G2" s="170"/>
      <c r="H2" s="170"/>
      <c r="I2" s="171"/>
      <c r="L2" s="217" t="s">
        <v>104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  <c r="AA2" s="18"/>
      <c r="AB2" s="7"/>
      <c r="AD2" s="4"/>
      <c r="AE2" s="4"/>
      <c r="AH2" s="8"/>
    </row>
    <row r="3" spans="1:34" ht="24.95" customHeight="1" x14ac:dyDescent="0.35">
      <c r="A3" s="5"/>
      <c r="B3" s="234" t="s">
        <v>118</v>
      </c>
      <c r="C3" s="235"/>
      <c r="D3" s="235"/>
      <c r="E3" s="235"/>
      <c r="F3" s="235"/>
      <c r="G3" s="235"/>
      <c r="H3" s="235"/>
      <c r="I3" s="236"/>
      <c r="K3" s="137"/>
      <c r="L3" s="147"/>
      <c r="M3" s="153"/>
      <c r="N3" s="153"/>
      <c r="O3" s="153"/>
      <c r="P3" s="153"/>
      <c r="Q3" s="153"/>
      <c r="R3" s="153"/>
      <c r="S3" s="153"/>
      <c r="T3" s="153"/>
      <c r="U3" s="153"/>
      <c r="V3" s="154"/>
      <c r="AB3" s="4"/>
      <c r="AD3" s="18"/>
      <c r="AF3" s="9"/>
      <c r="AG3" s="10"/>
      <c r="AH3" s="10"/>
    </row>
    <row r="4" spans="1:34" ht="20.100000000000001" customHeight="1" thickBot="1" x14ac:dyDescent="0.3">
      <c r="A4" s="5"/>
      <c r="B4" s="155"/>
      <c r="C4" s="156"/>
      <c r="D4" s="156"/>
      <c r="E4" s="156"/>
      <c r="F4" s="156"/>
      <c r="G4" s="156"/>
      <c r="H4" s="156"/>
      <c r="I4" s="157"/>
      <c r="L4" s="83" t="s">
        <v>108</v>
      </c>
      <c r="M4" s="153"/>
      <c r="N4" s="153"/>
      <c r="O4" s="153"/>
      <c r="P4" s="153"/>
      <c r="Q4" s="153"/>
      <c r="R4" s="153"/>
      <c r="S4" s="153"/>
      <c r="T4" s="153"/>
      <c r="U4" s="153"/>
      <c r="V4" s="154"/>
      <c r="AA4" s="18"/>
    </row>
    <row r="5" spans="1:34" ht="20.100000000000001" customHeight="1" x14ac:dyDescent="0.25">
      <c r="A5" s="5"/>
      <c r="B5" s="137"/>
      <c r="C5" s="137"/>
      <c r="D5" s="137"/>
      <c r="E5" s="137"/>
      <c r="F5" s="137"/>
      <c r="G5" s="137"/>
      <c r="H5" s="137"/>
      <c r="I5" s="137"/>
      <c r="L5" s="83" t="s">
        <v>109</v>
      </c>
      <c r="M5" s="153"/>
      <c r="N5" s="153"/>
      <c r="O5" s="153"/>
      <c r="P5" s="153"/>
      <c r="Q5" s="153"/>
      <c r="R5" s="153"/>
      <c r="S5" s="153"/>
      <c r="T5" s="153"/>
      <c r="U5" s="153"/>
      <c r="V5" s="154"/>
    </row>
    <row r="6" spans="1:34" ht="20.100000000000001" customHeight="1" x14ac:dyDescent="0.25">
      <c r="A6" s="5"/>
      <c r="B6" s="137"/>
      <c r="C6" s="141" t="s">
        <v>119</v>
      </c>
      <c r="D6" s="137"/>
      <c r="E6" s="137"/>
      <c r="F6" s="137"/>
      <c r="G6" s="137"/>
      <c r="H6" s="137"/>
      <c r="I6" s="137"/>
      <c r="L6" s="162"/>
      <c r="M6" s="153"/>
      <c r="N6" s="153"/>
      <c r="O6" s="153"/>
      <c r="P6" s="153"/>
      <c r="Q6" s="153"/>
      <c r="R6" s="153"/>
      <c r="S6" s="153"/>
      <c r="T6" s="153"/>
      <c r="U6" s="153"/>
      <c r="V6" s="154"/>
    </row>
    <row r="7" spans="1:34" ht="20.100000000000001" customHeight="1" thickBot="1" x14ac:dyDescent="0.3">
      <c r="A7" s="5"/>
      <c r="G7" s="4"/>
      <c r="H7" s="4"/>
      <c r="I7" s="4"/>
      <c r="L7" s="162"/>
      <c r="M7" s="228" t="s">
        <v>105</v>
      </c>
      <c r="N7" s="228"/>
      <c r="O7" s="228"/>
      <c r="P7" s="228"/>
      <c r="Q7" s="228"/>
      <c r="R7" s="228"/>
      <c r="S7" s="228"/>
      <c r="T7" s="153"/>
      <c r="U7" s="153"/>
      <c r="V7" s="154"/>
      <c r="AH7" s="4"/>
    </row>
    <row r="8" spans="1:34" ht="20.100000000000001" customHeight="1" x14ac:dyDescent="0.35">
      <c r="A8" s="237" t="s">
        <v>115</v>
      </c>
      <c r="C8" s="221" t="s">
        <v>114</v>
      </c>
      <c r="D8" s="222"/>
      <c r="E8" s="222"/>
      <c r="F8" s="223"/>
      <c r="G8" s="4"/>
      <c r="H8" s="4"/>
      <c r="I8" s="4"/>
      <c r="L8" s="147"/>
      <c r="M8" s="153"/>
      <c r="N8" s="153"/>
      <c r="O8" s="153"/>
      <c r="P8" s="153"/>
      <c r="Q8" s="153"/>
      <c r="R8" s="153"/>
      <c r="S8" s="153"/>
      <c r="T8" s="153"/>
      <c r="U8" s="153"/>
      <c r="V8" s="154"/>
      <c r="AH8" s="13"/>
    </row>
    <row r="9" spans="1:34" ht="20.100000000000001" customHeight="1" x14ac:dyDescent="0.35">
      <c r="A9" s="237"/>
      <c r="B9" s="137"/>
      <c r="C9" s="158"/>
      <c r="D9" s="159"/>
      <c r="E9" s="159"/>
      <c r="F9" s="160"/>
      <c r="G9" s="138"/>
      <c r="H9" s="138"/>
      <c r="I9" s="138"/>
      <c r="J9" s="137"/>
      <c r="L9" s="162"/>
      <c r="M9" s="228" t="s">
        <v>167</v>
      </c>
      <c r="N9" s="228"/>
      <c r="O9" s="228"/>
      <c r="P9" s="228"/>
      <c r="Q9" s="228"/>
      <c r="R9" s="228"/>
      <c r="S9" s="228"/>
      <c r="T9" s="228"/>
      <c r="U9" s="228"/>
      <c r="V9" s="229"/>
      <c r="AB9" s="12"/>
    </row>
    <row r="10" spans="1:34" ht="20.100000000000001" customHeight="1" x14ac:dyDescent="0.2">
      <c r="A10" s="237"/>
      <c r="C10" s="224" t="s">
        <v>1</v>
      </c>
      <c r="D10" s="225"/>
      <c r="E10" s="161">
        <v>12</v>
      </c>
      <c r="F10" s="172" t="s">
        <v>145</v>
      </c>
      <c r="L10" s="147"/>
      <c r="M10" s="153"/>
      <c r="N10" s="153"/>
      <c r="O10" s="153"/>
      <c r="P10" s="153"/>
      <c r="Q10" s="153"/>
      <c r="R10" s="153"/>
      <c r="S10" s="153"/>
      <c r="T10" s="153"/>
      <c r="U10" s="153"/>
      <c r="V10" s="154"/>
    </row>
    <row r="11" spans="1:34" ht="20.100000000000001" customHeight="1" x14ac:dyDescent="0.35">
      <c r="A11" s="237"/>
      <c r="C11" s="173"/>
      <c r="D11" s="159"/>
      <c r="E11" s="159"/>
      <c r="F11" s="160"/>
      <c r="I11" s="20"/>
      <c r="L11" s="162"/>
      <c r="M11" s="228" t="s">
        <v>166</v>
      </c>
      <c r="N11" s="228"/>
      <c r="O11" s="228"/>
      <c r="P11" s="228"/>
      <c r="Q11" s="228"/>
      <c r="R11" s="228"/>
      <c r="S11" s="228"/>
      <c r="T11" s="228"/>
      <c r="U11" s="228"/>
      <c r="V11" s="154"/>
      <c r="W11" s="13"/>
    </row>
    <row r="12" spans="1:34" ht="20.100000000000001" customHeight="1" x14ac:dyDescent="0.2">
      <c r="A12" s="237"/>
      <c r="C12" s="224" t="s">
        <v>112</v>
      </c>
      <c r="D12" s="225"/>
      <c r="E12" s="210">
        <v>200</v>
      </c>
      <c r="F12" s="172" t="s">
        <v>146</v>
      </c>
      <c r="L12" s="147"/>
      <c r="M12" s="153"/>
      <c r="N12" s="153"/>
      <c r="O12" s="153"/>
      <c r="P12" s="153"/>
      <c r="Q12" s="153"/>
      <c r="R12" s="153"/>
      <c r="S12" s="153"/>
      <c r="T12" s="153"/>
      <c r="U12" s="153"/>
      <c r="V12" s="154"/>
    </row>
    <row r="13" spans="1:34" ht="20.100000000000001" customHeight="1" x14ac:dyDescent="0.35">
      <c r="A13" s="237"/>
      <c r="C13" s="158" t="s">
        <v>111</v>
      </c>
      <c r="D13" s="159"/>
      <c r="E13" s="159"/>
      <c r="F13" s="160"/>
      <c r="L13" s="162"/>
      <c r="M13" s="228" t="s">
        <v>106</v>
      </c>
      <c r="N13" s="228"/>
      <c r="O13" s="228"/>
      <c r="P13" s="228"/>
      <c r="Q13" s="228"/>
      <c r="R13" s="228"/>
      <c r="S13" s="228"/>
      <c r="T13" s="153"/>
      <c r="U13" s="153"/>
      <c r="V13" s="154"/>
      <c r="AB13" s="12"/>
    </row>
    <row r="14" spans="1:34" ht="20.100000000000001" customHeight="1" x14ac:dyDescent="0.2">
      <c r="A14" s="237"/>
      <c r="C14" s="226" t="s">
        <v>113</v>
      </c>
      <c r="D14" s="227"/>
      <c r="E14" s="119">
        <v>600000</v>
      </c>
      <c r="F14" s="172" t="s">
        <v>147</v>
      </c>
      <c r="L14" s="148"/>
      <c r="M14" s="153"/>
      <c r="N14" s="153"/>
      <c r="O14" s="153"/>
      <c r="P14" s="153"/>
      <c r="Q14" s="153"/>
      <c r="R14" s="153"/>
      <c r="S14" s="153"/>
      <c r="T14" s="153"/>
      <c r="U14" s="153"/>
      <c r="V14" s="154"/>
    </row>
    <row r="15" spans="1:34" ht="20.100000000000001" customHeight="1" x14ac:dyDescent="0.35">
      <c r="A15" s="237"/>
      <c r="C15" s="158" t="s">
        <v>111</v>
      </c>
      <c r="D15" s="159"/>
      <c r="E15" s="159"/>
      <c r="F15" s="174"/>
      <c r="L15" s="149"/>
      <c r="M15" s="151" t="s">
        <v>107</v>
      </c>
      <c r="N15" s="153"/>
      <c r="O15" s="153"/>
      <c r="P15" s="153"/>
      <c r="Q15" s="153"/>
      <c r="R15" s="153"/>
      <c r="S15" s="153"/>
      <c r="T15" s="153"/>
      <c r="U15" s="153"/>
      <c r="V15" s="154"/>
      <c r="W15" s="13"/>
    </row>
    <row r="16" spans="1:34" ht="20.100000000000001" customHeight="1" x14ac:dyDescent="0.35">
      <c r="A16" s="237"/>
      <c r="C16" s="224" t="s">
        <v>33</v>
      </c>
      <c r="D16" s="225"/>
      <c r="E16" s="119">
        <v>60</v>
      </c>
      <c r="F16" s="172" t="s">
        <v>157</v>
      </c>
      <c r="L16" s="162"/>
      <c r="M16" s="153"/>
      <c r="N16" s="153"/>
      <c r="O16" s="153"/>
      <c r="P16" s="153"/>
      <c r="Q16" s="153"/>
      <c r="R16" s="153"/>
      <c r="S16" s="153"/>
      <c r="T16" s="153"/>
      <c r="U16" s="153"/>
      <c r="V16" s="154"/>
      <c r="W16" s="13"/>
    </row>
    <row r="17" spans="1:26" ht="20.100000000000001" customHeight="1" x14ac:dyDescent="0.35">
      <c r="A17" s="237"/>
      <c r="C17" s="158"/>
      <c r="D17" s="159"/>
      <c r="E17" s="159"/>
      <c r="F17" s="172"/>
      <c r="L17" s="162"/>
      <c r="M17" s="153"/>
      <c r="N17" s="153"/>
      <c r="O17" s="153"/>
      <c r="P17" s="153"/>
      <c r="Q17" s="153"/>
      <c r="R17" s="153"/>
      <c r="S17" s="153"/>
      <c r="T17" s="153"/>
      <c r="U17" s="153"/>
      <c r="V17" s="154"/>
      <c r="W17" s="13"/>
      <c r="X17" s="19"/>
    </row>
    <row r="18" spans="1:26" ht="20.100000000000001" customHeight="1" x14ac:dyDescent="0.35">
      <c r="A18" s="237"/>
      <c r="C18" s="224" t="s">
        <v>34</v>
      </c>
      <c r="D18" s="225"/>
      <c r="E18" s="175">
        <v>240</v>
      </c>
      <c r="F18" s="172" t="s">
        <v>158</v>
      </c>
      <c r="L18" s="162"/>
      <c r="M18" s="153"/>
      <c r="N18" s="153"/>
      <c r="O18" s="153"/>
      <c r="P18" s="153"/>
      <c r="Q18" s="153"/>
      <c r="R18" s="153"/>
      <c r="S18" s="153"/>
      <c r="T18" s="153"/>
      <c r="U18" s="153"/>
      <c r="V18" s="154"/>
      <c r="W18" s="12"/>
      <c r="Y18" s="23"/>
    </row>
    <row r="19" spans="1:26" ht="20.100000000000001" customHeight="1" x14ac:dyDescent="0.35">
      <c r="A19" s="237"/>
      <c r="C19" s="158"/>
      <c r="D19" s="159"/>
      <c r="E19" s="159"/>
      <c r="F19" s="174"/>
      <c r="L19" s="162"/>
      <c r="M19" s="153"/>
      <c r="N19" s="153"/>
      <c r="O19" s="153"/>
      <c r="P19" s="153"/>
      <c r="Q19" s="153"/>
      <c r="R19" s="153"/>
      <c r="S19" s="153"/>
      <c r="T19" s="153"/>
      <c r="U19" s="153"/>
      <c r="V19" s="154"/>
      <c r="W19" s="12"/>
      <c r="X19" s="36"/>
    </row>
    <row r="20" spans="1:26" ht="20.100000000000001" customHeight="1" x14ac:dyDescent="0.2">
      <c r="A20" s="237"/>
      <c r="C20" s="224" t="s">
        <v>39</v>
      </c>
      <c r="D20" s="225"/>
      <c r="E20" s="206">
        <v>3</v>
      </c>
      <c r="F20" s="172" t="s">
        <v>149</v>
      </c>
      <c r="L20" s="162"/>
      <c r="M20" s="153"/>
      <c r="N20" s="153"/>
      <c r="O20" s="153"/>
      <c r="P20" s="153"/>
      <c r="Q20" s="153"/>
      <c r="R20" s="153"/>
      <c r="S20" s="153"/>
      <c r="T20" s="153"/>
      <c r="U20" s="153"/>
      <c r="V20" s="154"/>
    </row>
    <row r="21" spans="1:26" ht="20.100000000000001" customHeight="1" x14ac:dyDescent="0.35">
      <c r="A21" s="237"/>
      <c r="C21" s="158"/>
      <c r="D21" s="159"/>
      <c r="E21" s="159"/>
      <c r="F21" s="172"/>
      <c r="L21" s="162"/>
      <c r="M21" s="153"/>
      <c r="N21" s="153"/>
      <c r="O21" s="153"/>
      <c r="P21" s="153"/>
      <c r="Q21" s="153"/>
      <c r="R21" s="153"/>
      <c r="S21" s="153"/>
      <c r="T21" s="153"/>
      <c r="U21" s="153"/>
      <c r="V21" s="154"/>
      <c r="W21" s="13"/>
      <c r="Z21" s="24"/>
    </row>
    <row r="22" spans="1:26" ht="20.100000000000001" customHeight="1" x14ac:dyDescent="0.2">
      <c r="A22" s="237"/>
      <c r="C22" s="224" t="s">
        <v>40</v>
      </c>
      <c r="D22" s="225"/>
      <c r="E22" s="175">
        <v>9</v>
      </c>
      <c r="F22" s="172" t="s">
        <v>149</v>
      </c>
      <c r="H22" s="49"/>
      <c r="I22" s="26"/>
      <c r="J22" s="21"/>
      <c r="L22" s="162"/>
      <c r="M22" s="153"/>
      <c r="N22" s="153"/>
      <c r="O22" s="153"/>
      <c r="P22" s="153"/>
      <c r="Q22" s="153"/>
      <c r="R22" s="153"/>
      <c r="S22" s="153"/>
      <c r="T22" s="153"/>
      <c r="U22" s="153"/>
      <c r="V22" s="154"/>
      <c r="Z22" s="24"/>
    </row>
    <row r="23" spans="1:26" ht="20.100000000000001" customHeight="1" thickBot="1" x14ac:dyDescent="0.25">
      <c r="A23" s="237"/>
      <c r="C23" s="163"/>
      <c r="D23" s="164"/>
      <c r="E23" s="164"/>
      <c r="F23" s="165"/>
      <c r="L23" s="162"/>
      <c r="M23" s="153"/>
      <c r="N23" s="153"/>
      <c r="O23" s="153"/>
      <c r="P23" s="153"/>
      <c r="Q23" s="153"/>
      <c r="R23" s="153"/>
      <c r="S23" s="153"/>
      <c r="T23" s="153"/>
      <c r="U23" s="153"/>
      <c r="V23" s="154"/>
      <c r="Z23" s="24"/>
    </row>
    <row r="24" spans="1:26" ht="20.100000000000001" customHeight="1" x14ac:dyDescent="0.2">
      <c r="J24" s="21"/>
      <c r="L24" s="162"/>
      <c r="M24" s="153"/>
      <c r="N24" s="153"/>
      <c r="O24" s="153"/>
      <c r="P24" s="153"/>
      <c r="Q24" s="153"/>
      <c r="R24" s="153"/>
      <c r="S24" s="153"/>
      <c r="T24" s="153"/>
      <c r="U24" s="153"/>
      <c r="V24" s="154"/>
      <c r="Z24" s="24"/>
    </row>
    <row r="25" spans="1:26" ht="20.100000000000001" customHeight="1" thickBot="1" x14ac:dyDescent="0.25">
      <c r="E25" s="137"/>
      <c r="L25" s="238" t="s">
        <v>124</v>
      </c>
      <c r="M25" s="239"/>
      <c r="N25" s="239"/>
      <c r="O25" s="239"/>
      <c r="P25" s="239"/>
      <c r="Q25" s="239"/>
      <c r="R25" s="239"/>
      <c r="S25" s="239"/>
      <c r="T25" s="239"/>
      <c r="U25" s="239"/>
      <c r="V25" s="240"/>
      <c r="Z25" s="24"/>
    </row>
    <row r="26" spans="1:26" ht="20.100000000000001" customHeight="1" x14ac:dyDescent="0.2">
      <c r="A26" s="233" t="s">
        <v>117</v>
      </c>
      <c r="C26" s="221" t="s">
        <v>116</v>
      </c>
      <c r="D26" s="222"/>
      <c r="E26" s="222"/>
      <c r="F26" s="223"/>
      <c r="J26" s="21"/>
      <c r="L26" s="238"/>
      <c r="M26" s="239"/>
      <c r="N26" s="239"/>
      <c r="O26" s="239"/>
      <c r="P26" s="239"/>
      <c r="Q26" s="239"/>
      <c r="R26" s="239"/>
      <c r="S26" s="239"/>
      <c r="T26" s="239"/>
      <c r="U26" s="239"/>
      <c r="V26" s="240"/>
      <c r="Z26" s="24"/>
    </row>
    <row r="27" spans="1:26" ht="20.100000000000001" customHeight="1" x14ac:dyDescent="0.2">
      <c r="A27" s="233"/>
      <c r="C27" s="158"/>
      <c r="D27" s="159"/>
      <c r="E27" s="159"/>
      <c r="F27" s="160"/>
      <c r="J27" s="21"/>
      <c r="L27" s="162"/>
      <c r="M27" s="153"/>
      <c r="N27" s="153"/>
      <c r="O27" s="153"/>
      <c r="P27" s="153"/>
      <c r="Q27" s="153"/>
      <c r="R27" s="153"/>
      <c r="S27" s="153"/>
      <c r="T27" s="153"/>
      <c r="U27" s="153"/>
      <c r="V27" s="154"/>
      <c r="Z27" s="24"/>
    </row>
    <row r="28" spans="1:26" ht="20.100000000000001" customHeight="1" x14ac:dyDescent="0.2">
      <c r="A28" s="233"/>
      <c r="C28" s="226" t="s">
        <v>84</v>
      </c>
      <c r="D28" s="227"/>
      <c r="E28" s="128">
        <f xml:space="preserve"> IF(ABS(MAX(Moment)) &gt; ABS(MIN(Moment)), ABS(MAX(Moment)), ABS(MIN(Moment)))</f>
        <v>4860</v>
      </c>
      <c r="F28" s="172" t="s">
        <v>150</v>
      </c>
      <c r="J28" s="21"/>
      <c r="L28" s="162"/>
      <c r="M28" s="153"/>
      <c r="N28" s="153"/>
      <c r="O28" s="153"/>
      <c r="P28" s="153"/>
      <c r="Q28" s="153"/>
      <c r="R28" s="153"/>
      <c r="S28" s="153"/>
      <c r="T28" s="153"/>
      <c r="U28" s="153"/>
      <c r="V28" s="154"/>
      <c r="Z28" s="24"/>
    </row>
    <row r="29" spans="1:26" ht="20.100000000000001" customHeight="1" x14ac:dyDescent="0.2">
      <c r="A29" s="233"/>
      <c r="C29" s="158" t="str">
        <f>IF( L&lt;=0,   "Error: L must be greater than zero",             IF( E&lt;=0,  "Error: E must be greater than zero.",              IF( I&lt;=0,   "Error: I must be greater than zero.",""   )))</f>
        <v/>
      </c>
      <c r="D29" s="159"/>
      <c r="E29" s="132"/>
      <c r="F29" s="160"/>
      <c r="L29" s="162"/>
      <c r="M29" s="153"/>
      <c r="N29" s="153"/>
      <c r="O29" s="153"/>
      <c r="P29" s="153"/>
      <c r="Q29" s="153"/>
      <c r="R29" s="153"/>
      <c r="S29" s="153"/>
      <c r="T29" s="153"/>
      <c r="U29" s="153"/>
      <c r="V29" s="154"/>
      <c r="Z29" s="24"/>
    </row>
    <row r="30" spans="1:26" ht="20.100000000000001" customHeight="1" x14ac:dyDescent="0.2">
      <c r="A30" s="233"/>
      <c r="C30" s="226" t="s">
        <v>86</v>
      </c>
      <c r="D30" s="227"/>
      <c r="E30" s="128">
        <f xml:space="preserve"> IF(ABS(MAX(Shear)) &gt; ABS(MIN(Shear)), ABS(MAX(Shear)), ABS(MIN(Shear)))</f>
        <v>1350</v>
      </c>
      <c r="F30" s="172" t="s">
        <v>148</v>
      </c>
      <c r="G30" s="14"/>
      <c r="I30" s="17"/>
      <c r="J30" s="14"/>
      <c r="L30" s="162"/>
      <c r="M30" s="153"/>
      <c r="N30" s="153"/>
      <c r="O30" s="153"/>
      <c r="P30" s="153"/>
      <c r="Q30" s="153"/>
      <c r="R30" s="153"/>
      <c r="S30" s="153"/>
      <c r="T30" s="153"/>
      <c r="U30" s="153"/>
      <c r="V30" s="154"/>
      <c r="Z30" s="24"/>
    </row>
    <row r="31" spans="1:26" ht="20.100000000000001" customHeight="1" x14ac:dyDescent="0.2">
      <c r="A31" s="233"/>
      <c r="B31" s="22"/>
      <c r="C31" s="176" t="str">
        <f>IF(_a1 &lt; 0,"Error: a1 must be greater than or equal to zero.",                    IF( _a1 &gt;=  L,"Error: a1 must be less than L.",          ""  ) )</f>
        <v/>
      </c>
      <c r="D31" s="159"/>
      <c r="E31" s="177"/>
      <c r="F31" s="174"/>
      <c r="G31" s="14"/>
      <c r="I31" s="17"/>
      <c r="J31" s="14"/>
      <c r="L31" s="162"/>
      <c r="M31" s="153"/>
      <c r="N31" s="153"/>
      <c r="O31" s="153"/>
      <c r="P31" s="153"/>
      <c r="Q31" s="153"/>
      <c r="R31" s="153"/>
      <c r="S31" s="153"/>
      <c r="T31" s="153"/>
      <c r="U31" s="153"/>
      <c r="V31" s="154"/>
      <c r="Z31" s="24"/>
    </row>
    <row r="32" spans="1:26" ht="20.100000000000001" customHeight="1" x14ac:dyDescent="0.2">
      <c r="A32" s="233"/>
      <c r="B32" s="22"/>
      <c r="C32" s="224" t="s">
        <v>85</v>
      </c>
      <c r="D32" s="225"/>
      <c r="E32" s="167">
        <f xml:space="preserve"> IF(ABS(MAX(Deflection)) &gt; ABS(MIN(Deflection)), ABS(MAX(Deflection)), ABS(MIN(Deflection)))</f>
        <v>105.70500000000001</v>
      </c>
      <c r="F32" s="172" t="s">
        <v>151</v>
      </c>
      <c r="G32" s="14"/>
      <c r="I32" s="17"/>
      <c r="J32" s="14"/>
      <c r="L32" s="162"/>
      <c r="M32" s="153"/>
      <c r="N32" s="153"/>
      <c r="O32" s="153"/>
      <c r="P32" s="153"/>
      <c r="Q32" s="153"/>
      <c r="R32" s="153"/>
      <c r="S32" s="153"/>
      <c r="T32" s="153"/>
      <c r="U32" s="153"/>
      <c r="V32" s="154"/>
      <c r="Z32" s="24"/>
    </row>
    <row r="33" spans="1:31" ht="20.100000000000001" customHeight="1" x14ac:dyDescent="0.2">
      <c r="A33" s="233"/>
      <c r="B33" s="22"/>
      <c r="C33" s="158" t="str">
        <f xml:space="preserve"> IF( _a2&lt;= 0,"Error: a2 must be greater than zero.",      IF( _a1 + _a2 &gt; L, "Error:  a1 + a2 must be less than or equal to L.",    ""   )  )</f>
        <v/>
      </c>
      <c r="D33" s="159"/>
      <c r="E33" s="178"/>
      <c r="F33" s="160"/>
      <c r="G33" s="14"/>
      <c r="I33" s="17"/>
      <c r="J33" s="14"/>
      <c r="L33" s="162"/>
      <c r="M33" s="153"/>
      <c r="N33" s="153"/>
      <c r="O33" s="153"/>
      <c r="P33" s="153"/>
      <c r="Q33" s="153"/>
      <c r="R33" s="153"/>
      <c r="S33" s="153"/>
      <c r="T33" s="153"/>
      <c r="U33" s="153"/>
      <c r="V33" s="154"/>
      <c r="Z33" s="24"/>
    </row>
    <row r="34" spans="1:31" ht="20.100000000000001" customHeight="1" x14ac:dyDescent="0.2">
      <c r="A34" s="233"/>
      <c r="B34" s="22"/>
      <c r="C34" s="224" t="s">
        <v>87</v>
      </c>
      <c r="D34" s="225"/>
      <c r="E34" s="129">
        <f xml:space="preserve"> -D208</f>
        <v>1350</v>
      </c>
      <c r="F34" s="172" t="s">
        <v>148</v>
      </c>
      <c r="G34" s="14"/>
      <c r="I34" s="17"/>
      <c r="J34" s="14"/>
      <c r="L34" s="162"/>
      <c r="M34" s="153"/>
      <c r="N34" s="153"/>
      <c r="O34" s="153"/>
      <c r="P34" s="153"/>
      <c r="Q34" s="153"/>
      <c r="R34" s="153"/>
      <c r="S34" s="153"/>
      <c r="T34" s="153"/>
      <c r="U34" s="153"/>
      <c r="V34" s="154"/>
      <c r="Z34" s="24"/>
    </row>
    <row r="35" spans="1:31" ht="20.100000000000001" customHeight="1" x14ac:dyDescent="0.2">
      <c r="A35" s="233"/>
      <c r="B35" s="22"/>
      <c r="C35" s="158"/>
      <c r="D35" s="159"/>
      <c r="E35" s="136"/>
      <c r="F35" s="160"/>
      <c r="G35" s="14"/>
      <c r="I35" s="17"/>
      <c r="J35" s="14"/>
      <c r="L35" s="162"/>
      <c r="M35" s="153"/>
      <c r="N35" s="153"/>
      <c r="O35" s="153"/>
      <c r="P35" s="153"/>
      <c r="Q35" s="153"/>
      <c r="R35" s="153"/>
      <c r="S35" s="153"/>
      <c r="T35" s="153"/>
      <c r="U35" s="153"/>
      <c r="V35" s="154"/>
      <c r="Z35" s="24"/>
    </row>
    <row r="36" spans="1:31" ht="20.100000000000001" customHeight="1" x14ac:dyDescent="0.2">
      <c r="A36" s="233"/>
      <c r="B36" s="22"/>
      <c r="C36" s="224" t="s">
        <v>88</v>
      </c>
      <c r="D36" s="225"/>
      <c r="E36" s="129">
        <f xml:space="preserve"> E208</f>
        <v>-4860</v>
      </c>
      <c r="F36" s="172" t="s">
        <v>150</v>
      </c>
      <c r="G36" s="14"/>
      <c r="I36" s="17"/>
      <c r="J36" s="14"/>
      <c r="L36" s="205" t="s">
        <v>71</v>
      </c>
      <c r="M36" s="153"/>
      <c r="N36" s="153"/>
      <c r="O36" s="153"/>
      <c r="P36" s="153"/>
      <c r="Q36" s="153"/>
      <c r="R36" s="153"/>
      <c r="S36" s="153"/>
      <c r="T36" s="153"/>
      <c r="U36" s="153"/>
      <c r="V36" s="154"/>
      <c r="Z36" s="24"/>
    </row>
    <row r="37" spans="1:31" ht="20.100000000000001" customHeight="1" thickBot="1" x14ac:dyDescent="0.25">
      <c r="A37" s="233"/>
      <c r="B37" s="22"/>
      <c r="C37" s="163"/>
      <c r="D37" s="164"/>
      <c r="E37" s="164"/>
      <c r="F37" s="165"/>
      <c r="G37" s="14"/>
      <c r="I37" s="17"/>
      <c r="J37" s="14"/>
      <c r="L37" s="162"/>
      <c r="M37" s="153"/>
      <c r="N37" s="153"/>
      <c r="O37" s="153"/>
      <c r="P37" s="153"/>
      <c r="Q37" s="153"/>
      <c r="R37" s="153"/>
      <c r="S37" s="153"/>
      <c r="T37" s="153"/>
      <c r="U37" s="153"/>
      <c r="V37" s="154"/>
      <c r="Z37" s="24"/>
    </row>
    <row r="38" spans="1:31" ht="20.100000000000001" customHeight="1" x14ac:dyDescent="0.2">
      <c r="B38" s="22"/>
      <c r="E38" s="14"/>
      <c r="G38" s="14"/>
      <c r="I38" s="17"/>
      <c r="J38" s="14"/>
      <c r="L38" s="162"/>
      <c r="M38" s="153"/>
      <c r="N38" s="153"/>
      <c r="O38" s="153"/>
      <c r="P38" s="153" t="s">
        <v>57</v>
      </c>
      <c r="Q38" s="153"/>
      <c r="R38" s="153"/>
      <c r="S38" s="153"/>
      <c r="T38" s="153"/>
      <c r="U38" s="153"/>
      <c r="V38" s="154"/>
    </row>
    <row r="39" spans="1:31" ht="20.100000000000001" customHeight="1" x14ac:dyDescent="0.2">
      <c r="B39" s="22"/>
      <c r="E39" s="14"/>
      <c r="F39" s="14"/>
      <c r="G39" s="14"/>
      <c r="I39" s="29"/>
      <c r="J39" s="15"/>
      <c r="L39" s="162"/>
      <c r="M39" s="153"/>
      <c r="N39" s="153"/>
      <c r="O39" s="153"/>
      <c r="P39" s="153"/>
      <c r="Q39" s="153"/>
      <c r="R39" s="153"/>
      <c r="S39" s="153"/>
      <c r="T39" s="153"/>
      <c r="U39" s="153"/>
      <c r="V39" s="154"/>
    </row>
    <row r="40" spans="1:31" ht="20.100000000000001" customHeight="1" x14ac:dyDescent="0.35">
      <c r="D40" s="15"/>
      <c r="E40" s="16"/>
      <c r="G40" s="14"/>
      <c r="I40" s="32"/>
      <c r="L40" s="162"/>
      <c r="M40" s="153"/>
      <c r="N40" s="153"/>
      <c r="O40" s="153"/>
      <c r="P40" s="153"/>
      <c r="Q40" s="153"/>
      <c r="R40" s="153"/>
      <c r="S40" s="153"/>
      <c r="T40" s="153"/>
      <c r="U40" s="153"/>
      <c r="V40" s="154"/>
      <c r="AB40" s="12"/>
      <c r="AC40" s="12"/>
      <c r="AD40" s="12"/>
      <c r="AE40" s="4"/>
    </row>
    <row r="41" spans="1:31" ht="20.100000000000001" customHeight="1" x14ac:dyDescent="0.2">
      <c r="F41" s="14"/>
      <c r="G41" s="14"/>
      <c r="H41" s="14"/>
      <c r="I41" s="30"/>
      <c r="L41" s="162"/>
      <c r="M41" s="153"/>
      <c r="N41" s="153"/>
      <c r="O41" s="153"/>
      <c r="P41" s="153"/>
      <c r="Q41" s="153"/>
      <c r="R41" s="153"/>
      <c r="S41" s="153"/>
      <c r="T41" s="153"/>
      <c r="U41" s="153"/>
      <c r="V41" s="154"/>
    </row>
    <row r="42" spans="1:31" ht="20.100000000000001" customHeight="1" x14ac:dyDescent="0.2">
      <c r="F42" s="14"/>
      <c r="G42" s="14"/>
      <c r="I42" s="32"/>
      <c r="J42" s="14"/>
      <c r="L42" s="162"/>
      <c r="M42" s="153"/>
      <c r="N42" s="153"/>
      <c r="O42" s="153"/>
      <c r="P42" s="153"/>
      <c r="Q42" s="153"/>
      <c r="R42" s="153"/>
      <c r="S42" s="153"/>
      <c r="T42" s="153"/>
      <c r="U42" s="153"/>
      <c r="V42" s="154"/>
    </row>
    <row r="43" spans="1:31" ht="20.100000000000001" customHeight="1" x14ac:dyDescent="0.2">
      <c r="F43" s="14"/>
      <c r="G43" s="14"/>
      <c r="H43" s="14"/>
      <c r="I43" s="15"/>
      <c r="L43" s="162"/>
      <c r="M43" s="153"/>
      <c r="N43" s="153"/>
      <c r="O43" s="153"/>
      <c r="P43" s="153"/>
      <c r="Q43" s="153"/>
      <c r="R43" s="153"/>
      <c r="S43" s="153"/>
      <c r="T43" s="153"/>
      <c r="U43" s="153"/>
      <c r="V43" s="154"/>
    </row>
    <row r="44" spans="1:31" ht="20.100000000000001" customHeight="1" x14ac:dyDescent="0.2">
      <c r="F44" s="14"/>
      <c r="G44" s="14"/>
      <c r="H44" s="14"/>
      <c r="I44" s="15"/>
      <c r="L44" s="150"/>
      <c r="M44" s="230" t="s">
        <v>165</v>
      </c>
      <c r="N44" s="230"/>
      <c r="O44" s="230"/>
      <c r="P44" s="230"/>
      <c r="Q44" s="230"/>
      <c r="R44" s="230"/>
      <c r="S44" s="230"/>
      <c r="T44" s="230"/>
      <c r="U44" s="230"/>
      <c r="V44" s="231"/>
    </row>
    <row r="45" spans="1:31" ht="20.100000000000001" customHeight="1" x14ac:dyDescent="0.2">
      <c r="F45" s="14"/>
      <c r="G45" s="14"/>
      <c r="H45" s="14"/>
      <c r="I45" s="15"/>
      <c r="L45" s="205" t="s">
        <v>56</v>
      </c>
      <c r="M45" s="153"/>
      <c r="N45" s="153"/>
      <c r="O45" s="153"/>
      <c r="P45" s="153"/>
      <c r="Q45" s="153"/>
      <c r="R45" s="153"/>
      <c r="S45" s="153"/>
      <c r="T45" s="153"/>
      <c r="U45" s="153"/>
      <c r="V45" s="154"/>
    </row>
    <row r="46" spans="1:31" ht="20.100000000000001" customHeight="1" x14ac:dyDescent="0.2">
      <c r="F46" s="14"/>
      <c r="G46" s="14"/>
      <c r="H46" s="14"/>
      <c r="I46" s="15"/>
      <c r="L46" s="162"/>
      <c r="M46" s="153"/>
      <c r="N46" s="153"/>
      <c r="O46" s="153"/>
      <c r="P46" s="153"/>
      <c r="Q46" s="153"/>
      <c r="R46" s="153"/>
      <c r="S46" s="153"/>
      <c r="T46" s="153"/>
      <c r="U46" s="153"/>
      <c r="V46" s="154"/>
    </row>
    <row r="47" spans="1:31" ht="20.100000000000001" customHeight="1" x14ac:dyDescent="0.2">
      <c r="F47" s="14"/>
      <c r="G47" s="14"/>
      <c r="H47" s="14"/>
      <c r="I47" s="15"/>
      <c r="L47" s="162"/>
      <c r="M47" s="153"/>
      <c r="N47" s="153"/>
      <c r="O47" s="153"/>
      <c r="P47" s="153"/>
      <c r="Q47" s="153"/>
      <c r="R47" s="153"/>
      <c r="S47" s="153"/>
      <c r="T47" s="153"/>
      <c r="U47" s="153"/>
      <c r="V47" s="154"/>
    </row>
    <row r="48" spans="1:31" ht="20.100000000000001" customHeight="1" x14ac:dyDescent="0.2">
      <c r="F48" s="14"/>
      <c r="G48" s="14"/>
      <c r="H48" s="14"/>
      <c r="I48" s="15"/>
      <c r="L48" s="162"/>
      <c r="M48" s="153"/>
      <c r="N48" s="153"/>
      <c r="O48" s="153"/>
      <c r="P48" s="153"/>
      <c r="Q48" s="153"/>
      <c r="R48" s="153"/>
      <c r="S48" s="153"/>
      <c r="T48" s="153"/>
      <c r="U48" s="153"/>
      <c r="V48" s="154"/>
    </row>
    <row r="49" spans="2:22" ht="20.100000000000001" customHeight="1" x14ac:dyDescent="0.2">
      <c r="F49" s="14"/>
      <c r="G49" s="14"/>
      <c r="H49" s="14"/>
      <c r="I49" s="15"/>
      <c r="L49" s="162"/>
      <c r="M49" s="153"/>
      <c r="N49" s="153"/>
      <c r="O49" s="153"/>
      <c r="P49" s="153"/>
      <c r="Q49" s="153"/>
      <c r="R49" s="153"/>
      <c r="S49" s="153"/>
      <c r="T49" s="153"/>
      <c r="U49" s="153"/>
      <c r="V49" s="154"/>
    </row>
    <row r="50" spans="2:22" ht="20.100000000000001" customHeight="1" x14ac:dyDescent="0.2">
      <c r="B50" s="27"/>
      <c r="F50" s="14"/>
      <c r="G50" s="14"/>
      <c r="H50" s="14"/>
      <c r="I50" s="15"/>
      <c r="L50" s="150"/>
      <c r="M50" s="230" t="s">
        <v>110</v>
      </c>
      <c r="N50" s="230"/>
      <c r="O50" s="230"/>
      <c r="P50" s="230"/>
      <c r="Q50" s="230"/>
      <c r="R50" s="230"/>
      <c r="S50" s="230"/>
      <c r="T50" s="230"/>
      <c r="U50" s="143"/>
      <c r="V50" s="168"/>
    </row>
    <row r="51" spans="2:22" ht="20.100000000000001" customHeight="1" x14ac:dyDescent="0.2">
      <c r="B51" s="27"/>
      <c r="F51" s="14"/>
      <c r="G51" s="14"/>
      <c r="I51" s="15"/>
      <c r="L51" s="162" t="s">
        <v>54</v>
      </c>
      <c r="M51" s="153"/>
      <c r="N51" s="153"/>
      <c r="O51" s="153"/>
      <c r="P51" s="153"/>
      <c r="Q51" s="153"/>
      <c r="R51" s="153"/>
      <c r="S51" s="153"/>
      <c r="T51" s="153"/>
      <c r="U51" s="153"/>
      <c r="V51" s="154"/>
    </row>
    <row r="52" spans="2:22" ht="20.100000000000001" customHeight="1" x14ac:dyDescent="0.2">
      <c r="F52" s="14"/>
      <c r="G52" s="14"/>
      <c r="I52" s="15"/>
      <c r="L52" s="241" t="s">
        <v>125</v>
      </c>
      <c r="M52" s="242"/>
      <c r="N52" s="242"/>
      <c r="O52" s="242"/>
      <c r="P52" s="242"/>
      <c r="Q52" s="242"/>
      <c r="R52" s="242"/>
      <c r="S52" s="242"/>
      <c r="T52" s="242"/>
      <c r="U52" s="242"/>
      <c r="V52" s="243"/>
    </row>
    <row r="53" spans="2:22" ht="20.100000000000001" customHeight="1" x14ac:dyDescent="0.2">
      <c r="F53" s="14"/>
      <c r="G53" s="14"/>
      <c r="I53" s="15"/>
      <c r="L53" s="241"/>
      <c r="M53" s="242"/>
      <c r="N53" s="242"/>
      <c r="O53" s="242"/>
      <c r="P53" s="242"/>
      <c r="Q53" s="242"/>
      <c r="R53" s="242"/>
      <c r="S53" s="242"/>
      <c r="T53" s="242"/>
      <c r="U53" s="242"/>
      <c r="V53" s="243"/>
    </row>
    <row r="54" spans="2:22" ht="20.100000000000001" customHeight="1" x14ac:dyDescent="0.2">
      <c r="F54" s="14"/>
      <c r="G54" s="14"/>
      <c r="I54" s="15"/>
      <c r="L54" s="162" t="s">
        <v>54</v>
      </c>
      <c r="M54" s="153"/>
      <c r="N54" s="153"/>
      <c r="O54" s="153"/>
      <c r="P54" s="153"/>
      <c r="Q54" s="153"/>
      <c r="R54" s="153"/>
      <c r="S54" s="153"/>
      <c r="T54" s="153"/>
      <c r="U54" s="153"/>
      <c r="V54" s="154"/>
    </row>
    <row r="55" spans="2:22" ht="20.100000000000001" customHeight="1" x14ac:dyDescent="0.2">
      <c r="F55" s="14"/>
      <c r="G55" s="14"/>
      <c r="I55" s="15"/>
      <c r="L55" s="162"/>
      <c r="M55" s="153"/>
      <c r="N55" s="166" t="s">
        <v>123</v>
      </c>
      <c r="O55" s="153"/>
      <c r="P55" s="153"/>
      <c r="Q55" s="153"/>
      <c r="R55" s="153"/>
      <c r="S55" s="153"/>
      <c r="T55" s="153"/>
      <c r="U55" s="153"/>
      <c r="V55" s="154"/>
    </row>
    <row r="56" spans="2:22" ht="20.100000000000001" customHeight="1" x14ac:dyDescent="0.2">
      <c r="F56" s="14"/>
      <c r="G56" s="14"/>
      <c r="I56" s="15"/>
      <c r="L56" s="162"/>
      <c r="M56" s="153"/>
      <c r="N56" s="153"/>
      <c r="O56" s="153"/>
      <c r="P56" s="153"/>
      <c r="Q56" s="153"/>
      <c r="R56" s="153"/>
      <c r="S56" s="153"/>
      <c r="T56" s="153"/>
      <c r="U56" s="153"/>
      <c r="V56" s="154"/>
    </row>
    <row r="57" spans="2:22" ht="20.100000000000001" customHeight="1" x14ac:dyDescent="0.2">
      <c r="F57" s="14"/>
      <c r="G57" s="14"/>
      <c r="I57" s="15"/>
      <c r="L57" s="205" t="s">
        <v>61</v>
      </c>
      <c r="M57" s="153"/>
      <c r="N57" s="153"/>
      <c r="O57" s="153"/>
      <c r="P57" s="153"/>
      <c r="Q57" s="153"/>
      <c r="R57" s="153"/>
      <c r="S57" s="153"/>
      <c r="T57" s="153"/>
      <c r="U57" s="153"/>
      <c r="V57" s="154"/>
    </row>
    <row r="58" spans="2:22" ht="20.100000000000001" customHeight="1" x14ac:dyDescent="0.2">
      <c r="F58" s="14"/>
      <c r="G58" s="14"/>
      <c r="I58" s="15"/>
      <c r="L58" s="162"/>
      <c r="M58" s="153"/>
      <c r="N58" s="153"/>
      <c r="O58" s="153"/>
      <c r="P58" s="153"/>
      <c r="Q58" s="153"/>
      <c r="R58" s="153"/>
      <c r="S58" s="153"/>
      <c r="T58" s="153"/>
      <c r="U58" s="153"/>
      <c r="V58" s="154"/>
    </row>
    <row r="59" spans="2:22" ht="20.100000000000001" customHeight="1" x14ac:dyDescent="0.2">
      <c r="F59" s="14"/>
      <c r="G59" s="14"/>
      <c r="I59" s="15"/>
      <c r="L59" s="162"/>
      <c r="M59" s="153"/>
      <c r="N59" s="153"/>
      <c r="O59" s="153"/>
      <c r="P59" s="153"/>
      <c r="Q59" s="153"/>
      <c r="R59" s="153"/>
      <c r="S59" s="153"/>
      <c r="T59" s="153"/>
      <c r="U59" s="153"/>
      <c r="V59" s="154"/>
    </row>
    <row r="60" spans="2:22" ht="20.100000000000001" customHeight="1" x14ac:dyDescent="0.2">
      <c r="B60" s="27"/>
      <c r="F60" s="14"/>
      <c r="G60" s="14"/>
      <c r="I60" s="15"/>
      <c r="L60" s="162"/>
      <c r="M60" s="153"/>
      <c r="N60" s="153"/>
      <c r="O60" s="153"/>
      <c r="P60" s="153"/>
      <c r="Q60" s="153"/>
      <c r="R60" s="153"/>
      <c r="S60" s="153"/>
      <c r="T60" s="153"/>
      <c r="U60" s="153"/>
      <c r="V60" s="154"/>
    </row>
    <row r="61" spans="2:22" ht="20.100000000000001" customHeight="1" x14ac:dyDescent="0.2">
      <c r="B61" s="27"/>
      <c r="F61" s="14"/>
      <c r="G61" s="14"/>
      <c r="I61" s="15"/>
      <c r="L61" s="205" t="s">
        <v>58</v>
      </c>
      <c r="M61" s="153"/>
      <c r="N61" s="153"/>
      <c r="O61" s="153"/>
      <c r="P61" s="153"/>
      <c r="Q61" s="153"/>
      <c r="R61" s="153"/>
      <c r="S61" s="153"/>
      <c r="T61" s="153"/>
      <c r="U61" s="153"/>
      <c r="V61" s="154"/>
    </row>
    <row r="62" spans="2:22" ht="20.100000000000001" customHeight="1" x14ac:dyDescent="0.2">
      <c r="F62" s="14"/>
      <c r="G62" s="14"/>
      <c r="I62" s="15"/>
      <c r="L62" s="162"/>
      <c r="M62" s="153"/>
      <c r="N62" s="153"/>
      <c r="O62" s="153"/>
      <c r="P62" s="153"/>
      <c r="Q62" s="153"/>
      <c r="R62" s="153"/>
      <c r="S62" s="153"/>
      <c r="T62" s="153"/>
      <c r="U62" s="153"/>
      <c r="V62" s="154"/>
    </row>
    <row r="63" spans="2:22" ht="20.100000000000001" customHeight="1" x14ac:dyDescent="0.2">
      <c r="F63" s="14"/>
      <c r="G63" s="14"/>
      <c r="I63" s="15"/>
      <c r="L63" s="162"/>
      <c r="M63" s="153"/>
      <c r="N63" s="153"/>
      <c r="O63" s="153"/>
      <c r="P63" s="153"/>
      <c r="Q63" s="153"/>
      <c r="R63" s="153"/>
      <c r="S63" s="153"/>
      <c r="T63" s="153"/>
      <c r="U63" s="153"/>
      <c r="V63" s="154"/>
    </row>
    <row r="64" spans="2:22" ht="20.100000000000001" customHeight="1" x14ac:dyDescent="0.2">
      <c r="F64" s="14"/>
      <c r="G64" s="14"/>
      <c r="I64" s="15"/>
      <c r="L64" s="162"/>
      <c r="M64" s="153"/>
      <c r="N64" s="153"/>
      <c r="O64" s="153"/>
      <c r="P64" s="153"/>
      <c r="Q64" s="153"/>
      <c r="R64" s="153"/>
      <c r="S64" s="153"/>
      <c r="T64" s="153"/>
      <c r="U64" s="153"/>
      <c r="V64" s="154"/>
    </row>
    <row r="65" spans="6:22" ht="20.100000000000001" customHeight="1" x14ac:dyDescent="0.2">
      <c r="F65" s="14"/>
      <c r="G65" s="14"/>
      <c r="I65" s="15"/>
      <c r="L65" s="162"/>
      <c r="M65" s="153"/>
      <c r="N65" s="153"/>
      <c r="O65" s="153"/>
      <c r="P65" s="153"/>
      <c r="Q65" s="153"/>
      <c r="R65" s="153"/>
      <c r="S65" s="153"/>
      <c r="T65" s="153"/>
      <c r="U65" s="153"/>
      <c r="V65" s="154"/>
    </row>
    <row r="66" spans="6:22" ht="20.100000000000001" customHeight="1" x14ac:dyDescent="0.2">
      <c r="F66" s="14"/>
      <c r="G66" s="14"/>
      <c r="I66" s="15"/>
      <c r="L66" s="162"/>
      <c r="M66" s="153"/>
      <c r="N66" s="153"/>
      <c r="O66" s="153"/>
      <c r="P66" s="153"/>
      <c r="Q66" s="153"/>
      <c r="R66" s="153"/>
      <c r="S66" s="153"/>
      <c r="T66" s="153"/>
      <c r="U66" s="153"/>
      <c r="V66" s="154"/>
    </row>
    <row r="67" spans="6:22" ht="20.100000000000001" customHeight="1" x14ac:dyDescent="0.2">
      <c r="F67" s="14"/>
      <c r="G67" s="14"/>
      <c r="I67" s="15"/>
      <c r="L67" s="162"/>
      <c r="M67" s="153"/>
      <c r="N67" s="153"/>
      <c r="O67" s="153"/>
      <c r="P67" s="153"/>
      <c r="Q67" s="153"/>
      <c r="R67" s="153"/>
      <c r="S67" s="153"/>
      <c r="T67" s="153"/>
      <c r="U67" s="153"/>
      <c r="V67" s="154"/>
    </row>
    <row r="68" spans="6:22" ht="20.100000000000001" customHeight="1" x14ac:dyDescent="0.2">
      <c r="F68" s="14"/>
      <c r="G68" s="14"/>
      <c r="I68" s="15"/>
      <c r="L68" s="162"/>
      <c r="M68" s="153"/>
      <c r="N68" s="153"/>
      <c r="O68" s="153"/>
      <c r="P68" s="153"/>
      <c r="Q68" s="153"/>
      <c r="R68" s="153"/>
      <c r="S68" s="153"/>
      <c r="T68" s="153"/>
      <c r="U68" s="153"/>
      <c r="V68" s="154"/>
    </row>
    <row r="69" spans="6:22" ht="20.100000000000001" customHeight="1" thickBot="1" x14ac:dyDescent="0.25">
      <c r="F69" s="14"/>
      <c r="G69" s="14"/>
      <c r="I69" s="15"/>
      <c r="L69" s="155"/>
      <c r="M69" s="156"/>
      <c r="N69" s="156"/>
      <c r="O69" s="156"/>
      <c r="P69" s="156"/>
      <c r="Q69" s="156"/>
      <c r="R69" s="156"/>
      <c r="S69" s="156"/>
      <c r="T69" s="156"/>
      <c r="U69" s="156"/>
      <c r="V69" s="157"/>
    </row>
    <row r="70" spans="6:22" ht="20.100000000000001" customHeight="1" x14ac:dyDescent="0.2">
      <c r="F70" s="14"/>
      <c r="G70" s="14"/>
      <c r="I70" s="15"/>
    </row>
    <row r="71" spans="6:22" ht="20.100000000000001" customHeight="1" x14ac:dyDescent="0.2">
      <c r="F71" s="14"/>
      <c r="G71" s="14"/>
      <c r="I71" s="15"/>
    </row>
    <row r="72" spans="6:22" ht="20.100000000000001" customHeight="1" x14ac:dyDescent="0.2">
      <c r="F72" s="14"/>
      <c r="G72" s="14"/>
      <c r="I72" s="15"/>
    </row>
    <row r="73" spans="6:22" ht="20.100000000000001" customHeight="1" x14ac:dyDescent="0.2">
      <c r="F73" s="14"/>
      <c r="G73" s="14"/>
      <c r="I73" s="15"/>
    </row>
    <row r="74" spans="6:22" ht="20.100000000000001" customHeight="1" x14ac:dyDescent="0.2">
      <c r="F74" s="14"/>
      <c r="G74" s="14"/>
      <c r="I74" s="15"/>
    </row>
    <row r="75" spans="6:22" ht="20.100000000000001" customHeight="1" x14ac:dyDescent="0.2">
      <c r="F75" s="14"/>
      <c r="G75" s="14"/>
      <c r="I75" s="15"/>
    </row>
    <row r="76" spans="6:22" ht="20.100000000000001" customHeight="1" x14ac:dyDescent="0.2">
      <c r="F76" s="14"/>
      <c r="G76" s="14"/>
      <c r="I76" s="15"/>
    </row>
    <row r="77" spans="6:22" ht="20.100000000000001" customHeight="1" x14ac:dyDescent="0.2">
      <c r="F77" s="14"/>
      <c r="G77" s="14"/>
      <c r="I77" s="15"/>
    </row>
    <row r="78" spans="6:22" ht="20.100000000000001" customHeight="1" x14ac:dyDescent="0.2">
      <c r="F78" s="14"/>
      <c r="G78" s="14"/>
      <c r="I78" s="15"/>
    </row>
    <row r="79" spans="6:22" ht="20.100000000000001" customHeight="1" x14ac:dyDescent="0.2">
      <c r="F79" s="14"/>
      <c r="G79" s="14"/>
      <c r="I79" s="15"/>
    </row>
    <row r="80" spans="6:22" ht="20.100000000000001" customHeight="1" x14ac:dyDescent="0.2">
      <c r="F80" s="14"/>
      <c r="G80" s="14"/>
      <c r="I80" s="15"/>
    </row>
    <row r="81" spans="2:9" ht="20.100000000000001" customHeight="1" x14ac:dyDescent="0.2">
      <c r="F81" s="14"/>
      <c r="G81" s="14"/>
      <c r="I81" s="15"/>
    </row>
    <row r="82" spans="2:9" ht="20.100000000000001" customHeight="1" x14ac:dyDescent="0.2">
      <c r="F82" s="14"/>
      <c r="G82" s="14"/>
      <c r="I82" s="15"/>
    </row>
    <row r="83" spans="2:9" ht="20.100000000000001" customHeight="1" x14ac:dyDescent="0.2">
      <c r="F83" s="14"/>
      <c r="G83" s="14"/>
      <c r="I83" s="15"/>
    </row>
    <row r="84" spans="2:9" ht="20.100000000000001" customHeight="1" x14ac:dyDescent="0.2">
      <c r="F84" s="14"/>
      <c r="G84" s="14"/>
      <c r="I84" s="15"/>
    </row>
    <row r="85" spans="2:9" ht="20.100000000000001" customHeight="1" x14ac:dyDescent="0.2">
      <c r="B85" s="27"/>
      <c r="F85" s="14"/>
      <c r="G85" s="14"/>
      <c r="I85" s="15"/>
    </row>
    <row r="86" spans="2:9" ht="20.100000000000001" customHeight="1" x14ac:dyDescent="0.2">
      <c r="F86" s="14"/>
      <c r="G86" s="14"/>
      <c r="I86" s="15"/>
    </row>
    <row r="87" spans="2:9" ht="20.100000000000001" customHeight="1" x14ac:dyDescent="0.2">
      <c r="F87" s="14"/>
      <c r="G87" s="14"/>
      <c r="I87" s="15"/>
    </row>
    <row r="88" spans="2:9" ht="20.100000000000001" customHeight="1" x14ac:dyDescent="0.2">
      <c r="F88" s="14"/>
      <c r="G88" s="14"/>
      <c r="I88" s="15"/>
    </row>
    <row r="89" spans="2:9" ht="20.100000000000001" customHeight="1" x14ac:dyDescent="0.2">
      <c r="F89" s="14"/>
      <c r="G89" s="14"/>
      <c r="I89" s="15"/>
    </row>
    <row r="90" spans="2:9" ht="20.100000000000001" customHeight="1" x14ac:dyDescent="0.2"/>
    <row r="91" spans="2:9" ht="20.100000000000001" customHeight="1" x14ac:dyDescent="0.2"/>
    <row r="92" spans="2:9" ht="20.100000000000001" customHeight="1" x14ac:dyDescent="0.2"/>
    <row r="93" spans="2:9" ht="20.100000000000001" customHeight="1" x14ac:dyDescent="0.2"/>
    <row r="94" spans="2:9" ht="20.100000000000001" customHeight="1" x14ac:dyDescent="0.2"/>
    <row r="95" spans="2:9" ht="20.100000000000001" customHeight="1" x14ac:dyDescent="0.2"/>
    <row r="96" spans="2:9" ht="20.100000000000001" customHeight="1" x14ac:dyDescent="0.2"/>
    <row r="97" spans="2:6" ht="20.100000000000001" customHeight="1" x14ac:dyDescent="0.2"/>
    <row r="98" spans="2:6" ht="20.100000000000001" customHeight="1" x14ac:dyDescent="0.2"/>
    <row r="99" spans="2:6" ht="20.100000000000001" customHeight="1" x14ac:dyDescent="0.2"/>
    <row r="100" spans="2:6" ht="20.100000000000001" customHeight="1" x14ac:dyDescent="0.2"/>
    <row r="101" spans="2:6" ht="20.100000000000001" customHeight="1" x14ac:dyDescent="0.2"/>
    <row r="102" spans="2:6" ht="20.100000000000001" customHeight="1" x14ac:dyDescent="0.2"/>
    <row r="103" spans="2:6" ht="20.100000000000001" customHeight="1" x14ac:dyDescent="0.2"/>
    <row r="104" spans="2:6" ht="20.100000000000001" customHeight="1" x14ac:dyDescent="0.25">
      <c r="E104" s="25"/>
      <c r="F104" s="25" t="s">
        <v>50</v>
      </c>
    </row>
    <row r="105" spans="2:6" ht="20.100000000000001" customHeight="1" x14ac:dyDescent="0.25">
      <c r="B105" s="25"/>
      <c r="C105" s="25"/>
      <c r="D105" s="25" t="s">
        <v>3</v>
      </c>
      <c r="E105" s="25" t="s">
        <v>90</v>
      </c>
      <c r="F105" s="25" t="s">
        <v>51</v>
      </c>
    </row>
    <row r="106" spans="2:6" ht="20.100000000000001" customHeight="1" x14ac:dyDescent="0.25">
      <c r="B106" s="33" t="s">
        <v>4</v>
      </c>
      <c r="C106" s="33" t="s">
        <v>5</v>
      </c>
      <c r="D106" s="33" t="s">
        <v>6</v>
      </c>
      <c r="E106" s="33" t="s">
        <v>7</v>
      </c>
      <c r="F106" s="33" t="s">
        <v>8</v>
      </c>
    </row>
    <row r="107" spans="2:6" ht="20.100000000000001" customHeight="1" x14ac:dyDescent="0.2">
      <c r="B107" s="52"/>
      <c r="C107" s="53" t="s">
        <v>153</v>
      </c>
      <c r="D107" s="53" t="s">
        <v>154</v>
      </c>
      <c r="E107" s="53" t="s">
        <v>155</v>
      </c>
      <c r="F107" s="53" t="s">
        <v>156</v>
      </c>
    </row>
    <row r="108" spans="2:6" ht="20.100000000000001" customHeight="1" x14ac:dyDescent="0.2">
      <c r="B108" s="186">
        <v>0</v>
      </c>
      <c r="C108" s="183">
        <v>0</v>
      </c>
      <c r="D108" s="184">
        <f t="shared" ref="D108:D139" si="0" xml:space="preserve"> AC217 + AC326</f>
        <v>0</v>
      </c>
      <c r="E108" s="184">
        <f t="shared" ref="E108:E139" si="1" xml:space="preserve"> AD217 + AD326</f>
        <v>0</v>
      </c>
      <c r="F108" s="182">
        <f t="shared" ref="F108:F139" si="2" xml:space="preserve"> AF217 + AF326</f>
        <v>-105.70500000000001</v>
      </c>
    </row>
    <row r="109" spans="2:6" ht="20.100000000000001" customHeight="1" x14ac:dyDescent="0.2">
      <c r="B109" s="187">
        <f>+B108+1</f>
        <v>1</v>
      </c>
      <c r="C109" s="185">
        <f t="shared" ref="C109:C140" si="3">B109*L/100</f>
        <v>0.12</v>
      </c>
      <c r="D109" s="144">
        <f t="shared" si="0"/>
        <v>0</v>
      </c>
      <c r="E109" s="144">
        <f t="shared" si="1"/>
        <v>0</v>
      </c>
      <c r="F109" s="180">
        <f t="shared" si="2"/>
        <v>-104.42925000000001</v>
      </c>
    </row>
    <row r="110" spans="2:6" ht="20.100000000000001" customHeight="1" x14ac:dyDescent="0.2">
      <c r="B110" s="187">
        <f t="shared" ref="B110:B173" si="4">+B109+1</f>
        <v>2</v>
      </c>
      <c r="C110" s="185">
        <f t="shared" si="3"/>
        <v>0.24</v>
      </c>
      <c r="D110" s="144">
        <f t="shared" si="0"/>
        <v>0</v>
      </c>
      <c r="E110" s="144">
        <f t="shared" si="1"/>
        <v>0</v>
      </c>
      <c r="F110" s="180">
        <f t="shared" si="2"/>
        <v>-103.15350000000001</v>
      </c>
    </row>
    <row r="111" spans="2:6" ht="20.100000000000001" customHeight="1" x14ac:dyDescent="0.2">
      <c r="B111" s="187">
        <f t="shared" si="4"/>
        <v>3</v>
      </c>
      <c r="C111" s="185">
        <f t="shared" si="3"/>
        <v>0.36</v>
      </c>
      <c r="D111" s="144">
        <f t="shared" si="0"/>
        <v>0</v>
      </c>
      <c r="E111" s="144">
        <f t="shared" si="1"/>
        <v>0</v>
      </c>
      <c r="F111" s="180">
        <f t="shared" si="2"/>
        <v>-101.87775000000001</v>
      </c>
    </row>
    <row r="112" spans="2:6" ht="20.100000000000001" customHeight="1" x14ac:dyDescent="0.2">
      <c r="B112" s="187">
        <f t="shared" si="4"/>
        <v>4</v>
      </c>
      <c r="C112" s="185">
        <f t="shared" si="3"/>
        <v>0.48</v>
      </c>
      <c r="D112" s="144">
        <f t="shared" si="0"/>
        <v>0</v>
      </c>
      <c r="E112" s="144">
        <f t="shared" si="1"/>
        <v>0</v>
      </c>
      <c r="F112" s="180">
        <f t="shared" si="2"/>
        <v>-100.60200000000002</v>
      </c>
    </row>
    <row r="113" spans="2:10" ht="20.100000000000001" customHeight="1" x14ac:dyDescent="0.2">
      <c r="B113" s="187">
        <f t="shared" si="4"/>
        <v>5</v>
      </c>
      <c r="C113" s="185">
        <f t="shared" si="3"/>
        <v>0.6</v>
      </c>
      <c r="D113" s="144">
        <f t="shared" si="0"/>
        <v>0</v>
      </c>
      <c r="E113" s="144">
        <f t="shared" si="1"/>
        <v>0</v>
      </c>
      <c r="F113" s="180">
        <f t="shared" si="2"/>
        <v>-99.326250000000016</v>
      </c>
    </row>
    <row r="114" spans="2:10" ht="20.100000000000001" customHeight="1" x14ac:dyDescent="0.2">
      <c r="B114" s="187">
        <f t="shared" si="4"/>
        <v>6</v>
      </c>
      <c r="C114" s="185">
        <f t="shared" si="3"/>
        <v>0.72</v>
      </c>
      <c r="D114" s="144">
        <f t="shared" si="0"/>
        <v>0</v>
      </c>
      <c r="E114" s="144">
        <f t="shared" si="1"/>
        <v>0</v>
      </c>
      <c r="F114" s="180">
        <f t="shared" si="2"/>
        <v>-98.050500000000014</v>
      </c>
      <c r="G114" s="14"/>
      <c r="I114" s="15"/>
    </row>
    <row r="115" spans="2:10" ht="20.100000000000001" customHeight="1" x14ac:dyDescent="0.2">
      <c r="B115" s="187">
        <f t="shared" si="4"/>
        <v>7</v>
      </c>
      <c r="C115" s="185">
        <f t="shared" si="3"/>
        <v>0.84</v>
      </c>
      <c r="D115" s="144">
        <f t="shared" si="0"/>
        <v>0</v>
      </c>
      <c r="E115" s="144">
        <f t="shared" si="1"/>
        <v>0</v>
      </c>
      <c r="F115" s="180">
        <f t="shared" si="2"/>
        <v>-96.774750000000012</v>
      </c>
      <c r="G115" s="14"/>
      <c r="I115" s="15"/>
    </row>
    <row r="116" spans="2:10" ht="20.100000000000001" customHeight="1" x14ac:dyDescent="0.2">
      <c r="B116" s="187">
        <f t="shared" si="4"/>
        <v>8</v>
      </c>
      <c r="C116" s="185">
        <f t="shared" si="3"/>
        <v>0.96</v>
      </c>
      <c r="D116" s="144">
        <f t="shared" si="0"/>
        <v>0</v>
      </c>
      <c r="E116" s="144">
        <f t="shared" si="1"/>
        <v>0</v>
      </c>
      <c r="F116" s="180">
        <f t="shared" si="2"/>
        <v>-95.499000000000009</v>
      </c>
      <c r="G116" s="14"/>
      <c r="I116" s="15"/>
    </row>
    <row r="117" spans="2:10" ht="20.100000000000001" customHeight="1" x14ac:dyDescent="0.2">
      <c r="B117" s="187">
        <f t="shared" si="4"/>
        <v>9</v>
      </c>
      <c r="C117" s="185">
        <f t="shared" si="3"/>
        <v>1.08</v>
      </c>
      <c r="D117" s="144">
        <f t="shared" si="0"/>
        <v>0</v>
      </c>
      <c r="E117" s="144">
        <f t="shared" si="1"/>
        <v>0</v>
      </c>
      <c r="F117" s="180">
        <f t="shared" si="2"/>
        <v>-94.223250000000007</v>
      </c>
      <c r="G117" s="14"/>
      <c r="I117" s="15"/>
    </row>
    <row r="118" spans="2:10" ht="20.100000000000001" customHeight="1" x14ac:dyDescent="0.2">
      <c r="B118" s="187">
        <f t="shared" si="4"/>
        <v>10</v>
      </c>
      <c r="C118" s="185">
        <f t="shared" si="3"/>
        <v>1.2</v>
      </c>
      <c r="D118" s="144">
        <f t="shared" si="0"/>
        <v>0</v>
      </c>
      <c r="E118" s="144">
        <f t="shared" si="1"/>
        <v>0</v>
      </c>
      <c r="F118" s="180">
        <f t="shared" si="2"/>
        <v>-92.947500000000005</v>
      </c>
      <c r="G118" s="14"/>
      <c r="I118" s="15"/>
    </row>
    <row r="119" spans="2:10" ht="20.100000000000001" customHeight="1" x14ac:dyDescent="0.2">
      <c r="B119" s="187">
        <f t="shared" si="4"/>
        <v>11</v>
      </c>
      <c r="C119" s="185">
        <f t="shared" si="3"/>
        <v>1.32</v>
      </c>
      <c r="D119" s="144">
        <f t="shared" si="0"/>
        <v>0</v>
      </c>
      <c r="E119" s="144">
        <f t="shared" si="1"/>
        <v>0</v>
      </c>
      <c r="F119" s="180">
        <f t="shared" si="2"/>
        <v>-91.671750000000003</v>
      </c>
      <c r="G119" s="14"/>
      <c r="I119" s="15"/>
    </row>
    <row r="120" spans="2:10" ht="20.100000000000001" customHeight="1" x14ac:dyDescent="0.2">
      <c r="B120" s="187">
        <f t="shared" si="4"/>
        <v>12</v>
      </c>
      <c r="C120" s="185">
        <f t="shared" si="3"/>
        <v>1.44</v>
      </c>
      <c r="D120" s="144">
        <f t="shared" si="0"/>
        <v>0</v>
      </c>
      <c r="E120" s="144">
        <f t="shared" si="1"/>
        <v>0</v>
      </c>
      <c r="F120" s="180">
        <f t="shared" si="2"/>
        <v>-90.396000000000015</v>
      </c>
      <c r="G120" s="14"/>
      <c r="I120" s="15"/>
    </row>
    <row r="121" spans="2:10" ht="20.100000000000001" customHeight="1" x14ac:dyDescent="0.2">
      <c r="B121" s="187">
        <f t="shared" si="4"/>
        <v>13</v>
      </c>
      <c r="C121" s="185">
        <f t="shared" si="3"/>
        <v>1.56</v>
      </c>
      <c r="D121" s="144">
        <f t="shared" si="0"/>
        <v>0</v>
      </c>
      <c r="E121" s="144">
        <f t="shared" si="1"/>
        <v>0</v>
      </c>
      <c r="F121" s="180">
        <f t="shared" si="2"/>
        <v>-89.120250000000013</v>
      </c>
      <c r="I121" s="15"/>
    </row>
    <row r="122" spans="2:10" ht="20.100000000000001" customHeight="1" x14ac:dyDescent="0.2">
      <c r="B122" s="187">
        <f t="shared" si="4"/>
        <v>14</v>
      </c>
      <c r="C122" s="185">
        <f t="shared" si="3"/>
        <v>1.68</v>
      </c>
      <c r="D122" s="144">
        <f t="shared" si="0"/>
        <v>0</v>
      </c>
      <c r="E122" s="144">
        <f t="shared" si="1"/>
        <v>0</v>
      </c>
      <c r="F122" s="180">
        <f t="shared" si="2"/>
        <v>-87.844500000000011</v>
      </c>
      <c r="I122" s="15"/>
    </row>
    <row r="123" spans="2:10" ht="20.100000000000001" customHeight="1" x14ac:dyDescent="0.2">
      <c r="B123" s="187">
        <f t="shared" si="4"/>
        <v>15</v>
      </c>
      <c r="C123" s="185">
        <f t="shared" si="3"/>
        <v>1.8</v>
      </c>
      <c r="D123" s="144">
        <f t="shared" si="0"/>
        <v>0</v>
      </c>
      <c r="E123" s="144">
        <f t="shared" si="1"/>
        <v>0</v>
      </c>
      <c r="F123" s="180">
        <f t="shared" si="2"/>
        <v>-86.568750000000009</v>
      </c>
      <c r="I123" s="15"/>
    </row>
    <row r="124" spans="2:10" ht="20.100000000000001" customHeight="1" x14ac:dyDescent="0.2">
      <c r="B124" s="187">
        <f t="shared" si="4"/>
        <v>16</v>
      </c>
      <c r="C124" s="185">
        <f t="shared" si="3"/>
        <v>1.92</v>
      </c>
      <c r="D124" s="144">
        <f t="shared" si="0"/>
        <v>0</v>
      </c>
      <c r="E124" s="144">
        <f t="shared" si="1"/>
        <v>0</v>
      </c>
      <c r="F124" s="180">
        <f t="shared" si="2"/>
        <v>-85.293000000000006</v>
      </c>
      <c r="I124" s="15"/>
    </row>
    <row r="125" spans="2:10" ht="20.100000000000001" customHeight="1" x14ac:dyDescent="0.2">
      <c r="B125" s="187">
        <f t="shared" si="4"/>
        <v>17</v>
      </c>
      <c r="C125" s="185">
        <f t="shared" si="3"/>
        <v>2.04</v>
      </c>
      <c r="D125" s="144">
        <f t="shared" si="0"/>
        <v>0</v>
      </c>
      <c r="E125" s="144">
        <f t="shared" si="1"/>
        <v>0</v>
      </c>
      <c r="F125" s="180">
        <f t="shared" si="2"/>
        <v>-84.017250000000004</v>
      </c>
      <c r="I125" s="15"/>
    </row>
    <row r="126" spans="2:10" ht="20.100000000000001" customHeight="1" x14ac:dyDescent="0.2">
      <c r="B126" s="187">
        <f t="shared" si="4"/>
        <v>18</v>
      </c>
      <c r="C126" s="185">
        <f t="shared" si="3"/>
        <v>2.16</v>
      </c>
      <c r="D126" s="144">
        <f t="shared" si="0"/>
        <v>0</v>
      </c>
      <c r="E126" s="144">
        <f t="shared" si="1"/>
        <v>0</v>
      </c>
      <c r="F126" s="180">
        <f t="shared" si="2"/>
        <v>-82.741500000000002</v>
      </c>
    </row>
    <row r="127" spans="2:10" ht="20.100000000000001" customHeight="1" x14ac:dyDescent="0.2">
      <c r="B127" s="187">
        <f t="shared" si="4"/>
        <v>19</v>
      </c>
      <c r="C127" s="185">
        <f t="shared" si="3"/>
        <v>2.2799999999999998</v>
      </c>
      <c r="D127" s="144">
        <f t="shared" si="0"/>
        <v>0</v>
      </c>
      <c r="E127" s="144">
        <f t="shared" si="1"/>
        <v>0</v>
      </c>
      <c r="F127" s="180">
        <f t="shared" si="2"/>
        <v>-81.465750000000014</v>
      </c>
      <c r="J127" s="19"/>
    </row>
    <row r="128" spans="2:10" ht="20.100000000000001" customHeight="1" x14ac:dyDescent="0.2">
      <c r="B128" s="187">
        <f t="shared" si="4"/>
        <v>20</v>
      </c>
      <c r="C128" s="185">
        <f t="shared" si="3"/>
        <v>2.4</v>
      </c>
      <c r="D128" s="144">
        <f t="shared" si="0"/>
        <v>0</v>
      </c>
      <c r="E128" s="144">
        <f t="shared" si="1"/>
        <v>0</v>
      </c>
      <c r="F128" s="180">
        <f t="shared" si="2"/>
        <v>-80.190000000000012</v>
      </c>
      <c r="J128" s="19"/>
    </row>
    <row r="129" spans="2:18" ht="20.100000000000001" customHeight="1" x14ac:dyDescent="0.2">
      <c r="B129" s="187">
        <f t="shared" si="4"/>
        <v>21</v>
      </c>
      <c r="C129" s="185">
        <f t="shared" si="3"/>
        <v>2.52</v>
      </c>
      <c r="D129" s="144">
        <f t="shared" si="0"/>
        <v>0</v>
      </c>
      <c r="E129" s="144">
        <f t="shared" si="1"/>
        <v>0</v>
      </c>
      <c r="F129" s="180">
        <f t="shared" si="2"/>
        <v>-78.91425000000001</v>
      </c>
      <c r="J129" s="19"/>
    </row>
    <row r="130" spans="2:18" ht="20.100000000000001" customHeight="1" x14ac:dyDescent="0.2">
      <c r="B130" s="187">
        <f t="shared" si="4"/>
        <v>22</v>
      </c>
      <c r="C130" s="185">
        <f t="shared" si="3"/>
        <v>2.64</v>
      </c>
      <c r="D130" s="144">
        <f t="shared" si="0"/>
        <v>0</v>
      </c>
      <c r="E130" s="144">
        <f t="shared" si="1"/>
        <v>0</v>
      </c>
      <c r="F130" s="180">
        <f t="shared" si="2"/>
        <v>-77.638500000000008</v>
      </c>
      <c r="J130" s="19"/>
    </row>
    <row r="131" spans="2:18" ht="20.100000000000001" customHeight="1" x14ac:dyDescent="0.2">
      <c r="B131" s="187">
        <f t="shared" si="4"/>
        <v>23</v>
      </c>
      <c r="C131" s="185">
        <f t="shared" si="3"/>
        <v>2.76</v>
      </c>
      <c r="D131" s="144">
        <f t="shared" si="0"/>
        <v>0</v>
      </c>
      <c r="E131" s="144">
        <f t="shared" si="1"/>
        <v>0</v>
      </c>
      <c r="F131" s="180">
        <f t="shared" si="2"/>
        <v>-76.362750000000005</v>
      </c>
      <c r="J131" s="19"/>
    </row>
    <row r="132" spans="2:18" ht="20.100000000000001" customHeight="1" x14ac:dyDescent="0.2">
      <c r="B132" s="187">
        <f t="shared" si="4"/>
        <v>24</v>
      </c>
      <c r="C132" s="185">
        <f t="shared" si="3"/>
        <v>2.88</v>
      </c>
      <c r="D132" s="144">
        <f t="shared" si="0"/>
        <v>0</v>
      </c>
      <c r="E132" s="144">
        <f t="shared" si="1"/>
        <v>0</v>
      </c>
      <c r="F132" s="180">
        <f t="shared" si="2"/>
        <v>-75.087000000000018</v>
      </c>
      <c r="J132" s="19"/>
    </row>
    <row r="133" spans="2:18" ht="20.100000000000001" customHeight="1" x14ac:dyDescent="0.2">
      <c r="B133" s="187">
        <f t="shared" si="4"/>
        <v>25</v>
      </c>
      <c r="C133" s="185">
        <f t="shared" si="3"/>
        <v>3</v>
      </c>
      <c r="D133" s="144">
        <f t="shared" si="0"/>
        <v>0</v>
      </c>
      <c r="E133" s="144">
        <f t="shared" si="1"/>
        <v>0</v>
      </c>
      <c r="F133" s="180">
        <f t="shared" si="2"/>
        <v>-73.811250000000001</v>
      </c>
      <c r="J133" s="19"/>
    </row>
    <row r="134" spans="2:18" ht="20.100000000000001" customHeight="1" x14ac:dyDescent="0.2">
      <c r="B134" s="187">
        <f t="shared" si="4"/>
        <v>26</v>
      </c>
      <c r="C134" s="185">
        <f t="shared" si="3"/>
        <v>3.12</v>
      </c>
      <c r="D134" s="144">
        <f t="shared" si="0"/>
        <v>-7.3440000000000065</v>
      </c>
      <c r="E134" s="144">
        <f t="shared" si="1"/>
        <v>-0.43776000000000082</v>
      </c>
      <c r="F134" s="180">
        <f t="shared" si="2"/>
        <v>-72.535500435456001</v>
      </c>
      <c r="J134" s="19"/>
      <c r="R134" s="16"/>
    </row>
    <row r="135" spans="2:18" ht="20.100000000000001" customHeight="1" x14ac:dyDescent="0.2">
      <c r="B135" s="187">
        <f t="shared" si="4"/>
        <v>27</v>
      </c>
      <c r="C135" s="185">
        <f t="shared" si="3"/>
        <v>3.24</v>
      </c>
      <c r="D135" s="144">
        <f t="shared" si="0"/>
        <v>-14.976000000000013</v>
      </c>
      <c r="E135" s="144">
        <f t="shared" si="1"/>
        <v>-1.7740800000000032</v>
      </c>
      <c r="F135" s="180">
        <f t="shared" si="2"/>
        <v>-71.259757022591998</v>
      </c>
      <c r="J135" s="19"/>
    </row>
    <row r="136" spans="2:18" ht="20.100000000000001" customHeight="1" x14ac:dyDescent="0.2">
      <c r="B136" s="187">
        <f t="shared" si="4"/>
        <v>28</v>
      </c>
      <c r="C136" s="185">
        <f t="shared" si="3"/>
        <v>3.36</v>
      </c>
      <c r="D136" s="144">
        <f t="shared" si="0"/>
        <v>-22.895999999999994</v>
      </c>
      <c r="E136" s="144">
        <f t="shared" si="1"/>
        <v>-4.0435199999999973</v>
      </c>
      <c r="F136" s="180">
        <f t="shared" si="2"/>
        <v>-69.984035831808001</v>
      </c>
      <c r="J136" s="19"/>
    </row>
    <row r="137" spans="2:18" ht="20.100000000000001" customHeight="1" x14ac:dyDescent="0.2">
      <c r="B137" s="187">
        <f t="shared" si="4"/>
        <v>29</v>
      </c>
      <c r="C137" s="185">
        <f t="shared" si="3"/>
        <v>3.48</v>
      </c>
      <c r="D137" s="144">
        <f t="shared" si="0"/>
        <v>-31.103999999999999</v>
      </c>
      <c r="E137" s="144">
        <f t="shared" si="1"/>
        <v>-7.28064</v>
      </c>
      <c r="F137" s="180">
        <f t="shared" si="2"/>
        <v>-68.708364130944005</v>
      </c>
      <c r="J137" s="19"/>
    </row>
    <row r="138" spans="2:18" ht="20.100000000000001" customHeight="1" x14ac:dyDescent="0.2">
      <c r="B138" s="187">
        <f t="shared" si="4"/>
        <v>30</v>
      </c>
      <c r="C138" s="185">
        <f t="shared" si="3"/>
        <v>3.6</v>
      </c>
      <c r="D138" s="144">
        <f t="shared" si="0"/>
        <v>-39.600000000000009</v>
      </c>
      <c r="E138" s="144">
        <f t="shared" si="1"/>
        <v>-11.520000000000003</v>
      </c>
      <c r="F138" s="180">
        <f t="shared" si="2"/>
        <v>-67.432780800000003</v>
      </c>
      <c r="J138" s="19"/>
    </row>
    <row r="139" spans="2:18" ht="20.100000000000001" customHeight="1" x14ac:dyDescent="0.2">
      <c r="B139" s="187">
        <f t="shared" si="4"/>
        <v>31</v>
      </c>
      <c r="C139" s="185">
        <f t="shared" si="3"/>
        <v>3.72</v>
      </c>
      <c r="D139" s="144">
        <f t="shared" si="0"/>
        <v>-48.384000000000015</v>
      </c>
      <c r="E139" s="144">
        <f t="shared" si="1"/>
        <v>-16.796160000000011</v>
      </c>
      <c r="F139" s="180">
        <f t="shared" si="2"/>
        <v>-66.157336745856</v>
      </c>
      <c r="J139" s="19"/>
    </row>
    <row r="140" spans="2:18" ht="20.100000000000001" customHeight="1" x14ac:dyDescent="0.2">
      <c r="B140" s="187">
        <f t="shared" si="4"/>
        <v>32</v>
      </c>
      <c r="C140" s="185">
        <f t="shared" si="3"/>
        <v>3.84</v>
      </c>
      <c r="D140" s="144">
        <f t="shared" ref="D140:D171" si="5" xml:space="preserve"> AC249 + AC358</f>
        <v>-57.455999999999989</v>
      </c>
      <c r="E140" s="144">
        <f t="shared" ref="E140:E171" si="6" xml:space="preserve"> AD249 + AD358</f>
        <v>-23.143679999999989</v>
      </c>
      <c r="F140" s="180">
        <f t="shared" ref="F140:F171" si="7" xml:space="preserve"> AF249 + AF358</f>
        <v>-64.882095316992007</v>
      </c>
      <c r="J140" s="19"/>
    </row>
    <row r="141" spans="2:18" ht="20.100000000000001" customHeight="1" x14ac:dyDescent="0.2">
      <c r="B141" s="187">
        <f t="shared" si="4"/>
        <v>33</v>
      </c>
      <c r="C141" s="185">
        <f t="shared" ref="C141:C172" si="8">B141*L/100</f>
        <v>3.96</v>
      </c>
      <c r="D141" s="144">
        <f t="shared" si="5"/>
        <v>-66.816000000000003</v>
      </c>
      <c r="E141" s="144">
        <f t="shared" si="6"/>
        <v>-30.59712</v>
      </c>
      <c r="F141" s="180">
        <f t="shared" si="7"/>
        <v>-63.607132718208007</v>
      </c>
      <c r="J141" s="19"/>
    </row>
    <row r="142" spans="2:18" ht="20.100000000000001" customHeight="1" x14ac:dyDescent="0.2">
      <c r="B142" s="187">
        <f t="shared" si="4"/>
        <v>34</v>
      </c>
      <c r="C142" s="185">
        <f t="shared" si="8"/>
        <v>4.08</v>
      </c>
      <c r="D142" s="144">
        <f t="shared" si="5"/>
        <v>-76.464000000000013</v>
      </c>
      <c r="E142" s="144">
        <f t="shared" si="6"/>
        <v>-39.191040000000008</v>
      </c>
      <c r="F142" s="180">
        <f t="shared" si="7"/>
        <v>-62.332538425344005</v>
      </c>
      <c r="J142" s="19"/>
    </row>
    <row r="143" spans="2:18" ht="20.100000000000001" customHeight="1" x14ac:dyDescent="0.2">
      <c r="B143" s="187">
        <f t="shared" si="4"/>
        <v>35</v>
      </c>
      <c r="C143" s="185">
        <f t="shared" si="8"/>
        <v>4.2</v>
      </c>
      <c r="D143" s="144">
        <f t="shared" si="5"/>
        <v>-86.40000000000002</v>
      </c>
      <c r="E143" s="144">
        <f t="shared" si="6"/>
        <v>-48.960000000000015</v>
      </c>
      <c r="F143" s="180">
        <f t="shared" si="7"/>
        <v>-61.058415600000011</v>
      </c>
      <c r="J143" s="19"/>
    </row>
    <row r="144" spans="2:18" ht="20.100000000000001" customHeight="1" x14ac:dyDescent="0.2">
      <c r="B144" s="187">
        <f t="shared" si="4"/>
        <v>36</v>
      </c>
      <c r="C144" s="185">
        <f t="shared" si="8"/>
        <v>4.32</v>
      </c>
      <c r="D144" s="144">
        <f t="shared" si="5"/>
        <v>-96.624000000000024</v>
      </c>
      <c r="E144" s="144">
        <f t="shared" si="6"/>
        <v>-59.938560000000031</v>
      </c>
      <c r="F144" s="180">
        <f t="shared" si="7"/>
        <v>-59.784881504255999</v>
      </c>
      <c r="J144" s="19"/>
    </row>
    <row r="145" spans="2:16" ht="20.100000000000001" customHeight="1" x14ac:dyDescent="0.2">
      <c r="B145" s="187">
        <f t="shared" si="4"/>
        <v>37</v>
      </c>
      <c r="C145" s="185">
        <f t="shared" si="8"/>
        <v>4.4400000000000004</v>
      </c>
      <c r="D145" s="144">
        <f t="shared" si="5"/>
        <v>-107.13600000000002</v>
      </c>
      <c r="E145" s="144">
        <f t="shared" si="6"/>
        <v>-72.161280000000048</v>
      </c>
      <c r="F145" s="180">
        <f t="shared" si="7"/>
        <v>-58.512067915392009</v>
      </c>
      <c r="J145" s="19"/>
    </row>
    <row r="146" spans="2:16" ht="20.100000000000001" customHeight="1" x14ac:dyDescent="0.2">
      <c r="B146" s="187">
        <f t="shared" si="4"/>
        <v>38</v>
      </c>
      <c r="C146" s="185">
        <f t="shared" si="8"/>
        <v>4.5599999999999996</v>
      </c>
      <c r="D146" s="144">
        <f t="shared" si="5"/>
        <v>-117.93599999999996</v>
      </c>
      <c r="E146" s="144">
        <f t="shared" si="6"/>
        <v>-85.66271999999995</v>
      </c>
      <c r="F146" s="180">
        <f t="shared" si="7"/>
        <v>-57.240121540608008</v>
      </c>
      <c r="J146" s="19"/>
    </row>
    <row r="147" spans="2:16" ht="20.100000000000001" customHeight="1" x14ac:dyDescent="0.2">
      <c r="B147" s="187">
        <f t="shared" si="4"/>
        <v>39</v>
      </c>
      <c r="C147" s="185">
        <f t="shared" si="8"/>
        <v>4.68</v>
      </c>
      <c r="D147" s="144">
        <f t="shared" si="5"/>
        <v>-129.02399999999997</v>
      </c>
      <c r="E147" s="144">
        <f t="shared" si="6"/>
        <v>-100.47743999999996</v>
      </c>
      <c r="F147" s="180">
        <f t="shared" si="7"/>
        <v>-55.969204431744004</v>
      </c>
      <c r="J147" s="19"/>
    </row>
    <row r="148" spans="2:16" ht="20.100000000000001" customHeight="1" x14ac:dyDescent="0.2">
      <c r="B148" s="187">
        <f t="shared" si="4"/>
        <v>40</v>
      </c>
      <c r="C148" s="185">
        <f t="shared" si="8"/>
        <v>4.8</v>
      </c>
      <c r="D148" s="144">
        <f t="shared" si="5"/>
        <v>-140.39999999999998</v>
      </c>
      <c r="E148" s="144">
        <f t="shared" si="6"/>
        <v>-116.63999999999997</v>
      </c>
      <c r="F148" s="180">
        <f t="shared" si="7"/>
        <v>-54.699494400000006</v>
      </c>
      <c r="J148" s="19"/>
    </row>
    <row r="149" spans="2:16" ht="20.100000000000001" customHeight="1" x14ac:dyDescent="0.2">
      <c r="B149" s="187">
        <f t="shared" si="4"/>
        <v>41</v>
      </c>
      <c r="C149" s="185">
        <f t="shared" si="8"/>
        <v>4.92</v>
      </c>
      <c r="D149" s="144">
        <f t="shared" si="5"/>
        <v>-152.06399999999999</v>
      </c>
      <c r="E149" s="144">
        <f t="shared" si="6"/>
        <v>-134.18495999999999</v>
      </c>
      <c r="F149" s="180">
        <f t="shared" si="7"/>
        <v>-53.431185430656008</v>
      </c>
      <c r="J149" s="19"/>
    </row>
    <row r="150" spans="2:16" ht="20.100000000000001" customHeight="1" x14ac:dyDescent="0.2">
      <c r="B150" s="187">
        <f t="shared" si="4"/>
        <v>42</v>
      </c>
      <c r="C150" s="185">
        <f t="shared" si="8"/>
        <v>5.04</v>
      </c>
      <c r="D150" s="144">
        <f t="shared" si="5"/>
        <v>-164.01600000000002</v>
      </c>
      <c r="E150" s="144">
        <f t="shared" si="6"/>
        <v>-153.14688000000001</v>
      </c>
      <c r="F150" s="180">
        <f t="shared" si="7"/>
        <v>-52.16448809779201</v>
      </c>
      <c r="J150" s="19"/>
    </row>
    <row r="151" spans="2:16" ht="20.100000000000001" customHeight="1" x14ac:dyDescent="0.2">
      <c r="B151" s="187">
        <f t="shared" si="4"/>
        <v>43</v>
      </c>
      <c r="C151" s="185">
        <f t="shared" si="8"/>
        <v>5.16</v>
      </c>
      <c r="D151" s="144">
        <f t="shared" si="5"/>
        <v>-176.25600000000003</v>
      </c>
      <c r="E151" s="144">
        <f t="shared" si="6"/>
        <v>-173.56032000000002</v>
      </c>
      <c r="F151" s="180">
        <f t="shared" si="7"/>
        <v>-50.899629979008004</v>
      </c>
      <c r="J151" s="19"/>
    </row>
    <row r="152" spans="2:16" ht="20.100000000000001" customHeight="1" x14ac:dyDescent="0.2">
      <c r="B152" s="187">
        <f t="shared" si="4"/>
        <v>44</v>
      </c>
      <c r="C152" s="185">
        <f t="shared" si="8"/>
        <v>5.28</v>
      </c>
      <c r="D152" s="144">
        <f t="shared" si="5"/>
        <v>-188.78400000000002</v>
      </c>
      <c r="E152" s="144">
        <f t="shared" si="6"/>
        <v>-195.45984000000004</v>
      </c>
      <c r="F152" s="180">
        <f t="shared" si="7"/>
        <v>-49.636856070143999</v>
      </c>
      <c r="J152" s="19"/>
    </row>
    <row r="153" spans="2:16" ht="20.100000000000001" customHeight="1" x14ac:dyDescent="0.2">
      <c r="B153" s="187">
        <f t="shared" si="4"/>
        <v>45</v>
      </c>
      <c r="C153" s="185">
        <f t="shared" si="8"/>
        <v>5.4</v>
      </c>
      <c r="D153" s="144">
        <f t="shared" si="5"/>
        <v>-201.60000000000002</v>
      </c>
      <c r="E153" s="144">
        <f t="shared" si="6"/>
        <v>-218.88000000000005</v>
      </c>
      <c r="F153" s="180">
        <f t="shared" si="7"/>
        <v>-48.376429199999997</v>
      </c>
      <c r="J153" s="19"/>
    </row>
    <row r="154" spans="2:16" ht="20.100000000000001" customHeight="1" x14ac:dyDescent="0.2">
      <c r="B154" s="187">
        <f t="shared" si="4"/>
        <v>46</v>
      </c>
      <c r="C154" s="185">
        <f t="shared" si="8"/>
        <v>5.52</v>
      </c>
      <c r="D154" s="144">
        <f t="shared" si="5"/>
        <v>-214.70399999999998</v>
      </c>
      <c r="E154" s="144">
        <f t="shared" si="6"/>
        <v>-243.85535999999991</v>
      </c>
      <c r="F154" s="180">
        <f t="shared" si="7"/>
        <v>-47.118630445056013</v>
      </c>
      <c r="J154" s="19"/>
    </row>
    <row r="155" spans="2:16" ht="20.100000000000001" customHeight="1" x14ac:dyDescent="0.2">
      <c r="B155" s="187">
        <f t="shared" si="4"/>
        <v>47</v>
      </c>
      <c r="C155" s="185">
        <f t="shared" si="8"/>
        <v>5.64</v>
      </c>
      <c r="D155" s="144">
        <f t="shared" si="5"/>
        <v>-228.09599999999995</v>
      </c>
      <c r="E155" s="144">
        <f t="shared" si="6"/>
        <v>-270.42047999999988</v>
      </c>
      <c r="F155" s="180">
        <f t="shared" si="7"/>
        <v>-45.863759544192014</v>
      </c>
      <c r="J155" s="19"/>
    </row>
    <row r="156" spans="2:16" ht="20.100000000000001" customHeight="1" x14ac:dyDescent="0.2">
      <c r="B156" s="187">
        <f t="shared" si="4"/>
        <v>48</v>
      </c>
      <c r="C156" s="185">
        <f t="shared" si="8"/>
        <v>5.76</v>
      </c>
      <c r="D156" s="144">
        <f t="shared" si="5"/>
        <v>-241.77599999999998</v>
      </c>
      <c r="E156" s="144">
        <f t="shared" si="6"/>
        <v>-298.60991999999993</v>
      </c>
      <c r="F156" s="180">
        <f t="shared" si="7"/>
        <v>-44.612135313408004</v>
      </c>
      <c r="J156" s="19"/>
    </row>
    <row r="157" spans="2:16" ht="20.100000000000001" customHeight="1" x14ac:dyDescent="0.2">
      <c r="B157" s="187">
        <f t="shared" si="4"/>
        <v>49</v>
      </c>
      <c r="C157" s="185">
        <f t="shared" si="8"/>
        <v>5.88</v>
      </c>
      <c r="D157" s="144">
        <f t="shared" si="5"/>
        <v>-255.74399999999997</v>
      </c>
      <c r="E157" s="144">
        <f t="shared" si="6"/>
        <v>-328.45823999999999</v>
      </c>
      <c r="F157" s="180">
        <f t="shared" si="7"/>
        <v>-43.364096060544</v>
      </c>
      <c r="J157" s="19"/>
    </row>
    <row r="158" spans="2:16" ht="20.100000000000001" customHeight="1" x14ac:dyDescent="0.2">
      <c r="B158" s="187">
        <f t="shared" si="4"/>
        <v>50</v>
      </c>
      <c r="C158" s="185">
        <f t="shared" si="8"/>
        <v>6</v>
      </c>
      <c r="D158" s="144">
        <f t="shared" si="5"/>
        <v>-270</v>
      </c>
      <c r="E158" s="144">
        <f t="shared" si="6"/>
        <v>-360</v>
      </c>
      <c r="F158" s="180">
        <f t="shared" si="7"/>
        <v>-42.120000000000005</v>
      </c>
      <c r="J158" s="19"/>
      <c r="N158" s="16"/>
      <c r="P158" s="16"/>
    </row>
    <row r="159" spans="2:16" ht="20.100000000000001" customHeight="1" x14ac:dyDescent="0.2">
      <c r="B159" s="187">
        <f t="shared" si="4"/>
        <v>51</v>
      </c>
      <c r="C159" s="185">
        <f t="shared" si="8"/>
        <v>6.12</v>
      </c>
      <c r="D159" s="144">
        <f t="shared" si="5"/>
        <v>-284.54400000000004</v>
      </c>
      <c r="E159" s="144">
        <f t="shared" si="6"/>
        <v>-393.26976000000002</v>
      </c>
      <c r="F159" s="180">
        <f t="shared" si="7"/>
        <v>-40.880225667456003</v>
      </c>
      <c r="J159" s="19"/>
    </row>
    <row r="160" spans="2:16" ht="20.100000000000001" customHeight="1" x14ac:dyDescent="0.2">
      <c r="B160" s="187">
        <f t="shared" si="4"/>
        <v>52</v>
      </c>
      <c r="C160" s="185">
        <f t="shared" si="8"/>
        <v>6.24</v>
      </c>
      <c r="D160" s="144">
        <f t="shared" si="5"/>
        <v>-299.37600000000003</v>
      </c>
      <c r="E160" s="144">
        <f t="shared" si="6"/>
        <v>-428.3020800000001</v>
      </c>
      <c r="F160" s="180">
        <f t="shared" si="7"/>
        <v>-39.645172334591997</v>
      </c>
      <c r="J160" s="19"/>
    </row>
    <row r="161" spans="2:10" ht="20.100000000000001" customHeight="1" x14ac:dyDescent="0.2">
      <c r="B161" s="187">
        <f t="shared" si="4"/>
        <v>53</v>
      </c>
      <c r="C161" s="185">
        <f t="shared" si="8"/>
        <v>6.36</v>
      </c>
      <c r="D161" s="144">
        <f t="shared" si="5"/>
        <v>-314.49600000000004</v>
      </c>
      <c r="E161" s="144">
        <f t="shared" si="6"/>
        <v>-465.13152000000008</v>
      </c>
      <c r="F161" s="180">
        <f t="shared" si="7"/>
        <v>-38.415260423808</v>
      </c>
      <c r="J161" s="19"/>
    </row>
    <row r="162" spans="2:10" ht="20.100000000000001" customHeight="1" x14ac:dyDescent="0.2">
      <c r="B162" s="187">
        <f t="shared" si="4"/>
        <v>54</v>
      </c>
      <c r="C162" s="185">
        <f t="shared" si="8"/>
        <v>6.48</v>
      </c>
      <c r="D162" s="144">
        <f t="shared" si="5"/>
        <v>-329.90400000000005</v>
      </c>
      <c r="E162" s="144">
        <f t="shared" si="6"/>
        <v>-503.79264000000018</v>
      </c>
      <c r="F162" s="180">
        <f t="shared" si="7"/>
        <v>-37.190931922943996</v>
      </c>
      <c r="J162" s="19"/>
    </row>
    <row r="163" spans="2:10" ht="20.100000000000001" customHeight="1" x14ac:dyDescent="0.2">
      <c r="B163" s="187">
        <f t="shared" si="4"/>
        <v>55</v>
      </c>
      <c r="C163" s="185">
        <f t="shared" si="8"/>
        <v>6.6</v>
      </c>
      <c r="D163" s="144">
        <f t="shared" si="5"/>
        <v>-345.59999999999997</v>
      </c>
      <c r="E163" s="144">
        <f t="shared" si="6"/>
        <v>-544.31999999999982</v>
      </c>
      <c r="F163" s="180">
        <f t="shared" si="7"/>
        <v>-35.972650800000004</v>
      </c>
      <c r="J163" s="19"/>
    </row>
    <row r="164" spans="2:10" ht="20.100000000000001" customHeight="1" x14ac:dyDescent="0.2">
      <c r="B164" s="187">
        <f t="shared" si="4"/>
        <v>56</v>
      </c>
      <c r="C164" s="185">
        <f t="shared" si="8"/>
        <v>6.72</v>
      </c>
      <c r="D164" s="144">
        <f t="shared" si="5"/>
        <v>-361.58399999999995</v>
      </c>
      <c r="E164" s="144">
        <f t="shared" si="6"/>
        <v>-586.74815999999987</v>
      </c>
      <c r="F164" s="180">
        <f t="shared" si="7"/>
        <v>-34.760903417856007</v>
      </c>
      <c r="J164" s="19"/>
    </row>
    <row r="165" spans="2:10" ht="20.100000000000001" customHeight="1" x14ac:dyDescent="0.2">
      <c r="B165" s="187">
        <f t="shared" si="4"/>
        <v>57</v>
      </c>
      <c r="C165" s="185">
        <f t="shared" si="8"/>
        <v>6.84</v>
      </c>
      <c r="D165" s="144">
        <f t="shared" si="5"/>
        <v>-377.85599999999999</v>
      </c>
      <c r="E165" s="144">
        <f t="shared" si="6"/>
        <v>-631.11167999999998</v>
      </c>
      <c r="F165" s="180">
        <f t="shared" si="7"/>
        <v>-33.556198948991998</v>
      </c>
      <c r="J165" s="19"/>
    </row>
    <row r="166" spans="2:10" ht="20.100000000000001" customHeight="1" x14ac:dyDescent="0.2">
      <c r="B166" s="187">
        <f t="shared" si="4"/>
        <v>58</v>
      </c>
      <c r="C166" s="185">
        <f t="shared" si="8"/>
        <v>6.96</v>
      </c>
      <c r="D166" s="144">
        <f t="shared" si="5"/>
        <v>-394.416</v>
      </c>
      <c r="E166" s="144">
        <f t="shared" si="6"/>
        <v>-677.44511999999997</v>
      </c>
      <c r="F166" s="180">
        <f t="shared" si="7"/>
        <v>-32.359069790207997</v>
      </c>
      <c r="J166" s="19"/>
    </row>
    <row r="167" spans="2:10" ht="20.100000000000001" customHeight="1" x14ac:dyDescent="0.2">
      <c r="B167" s="187">
        <f t="shared" si="4"/>
        <v>59</v>
      </c>
      <c r="C167" s="185">
        <f t="shared" si="8"/>
        <v>7.08</v>
      </c>
      <c r="D167" s="144">
        <f t="shared" si="5"/>
        <v>-411.26400000000001</v>
      </c>
      <c r="E167" s="144">
        <f t="shared" si="6"/>
        <v>-725.78304000000003</v>
      </c>
      <c r="F167" s="180">
        <f t="shared" si="7"/>
        <v>-31.170071977343998</v>
      </c>
      <c r="J167" s="19"/>
    </row>
    <row r="168" spans="2:10" ht="20.100000000000001" customHeight="1" x14ac:dyDescent="0.2">
      <c r="B168" s="187">
        <f t="shared" si="4"/>
        <v>60</v>
      </c>
      <c r="C168" s="185">
        <f t="shared" si="8"/>
        <v>7.2</v>
      </c>
      <c r="D168" s="144">
        <f t="shared" si="5"/>
        <v>-428.4</v>
      </c>
      <c r="E168" s="144">
        <f t="shared" si="6"/>
        <v>-776.16000000000008</v>
      </c>
      <c r="F168" s="180">
        <f t="shared" si="7"/>
        <v>-29.989785599999998</v>
      </c>
      <c r="J168" s="19"/>
    </row>
    <row r="169" spans="2:10" ht="20.100000000000001" customHeight="1" x14ac:dyDescent="0.2">
      <c r="B169" s="187">
        <f t="shared" si="4"/>
        <v>61</v>
      </c>
      <c r="C169" s="185">
        <f t="shared" si="8"/>
        <v>7.32</v>
      </c>
      <c r="D169" s="144">
        <f t="shared" si="5"/>
        <v>-445.82400000000007</v>
      </c>
      <c r="E169" s="144">
        <f t="shared" si="6"/>
        <v>-828.61056000000008</v>
      </c>
      <c r="F169" s="180">
        <f t="shared" si="7"/>
        <v>-28.818815216255995</v>
      </c>
      <c r="J169" s="19"/>
    </row>
    <row r="170" spans="2:10" ht="20.100000000000001" customHeight="1" x14ac:dyDescent="0.2">
      <c r="B170" s="187">
        <f t="shared" si="4"/>
        <v>62</v>
      </c>
      <c r="C170" s="185">
        <f t="shared" si="8"/>
        <v>7.44</v>
      </c>
      <c r="D170" s="144">
        <f t="shared" si="5"/>
        <v>-463.53600000000006</v>
      </c>
      <c r="E170" s="144">
        <f t="shared" si="6"/>
        <v>-883.16928000000019</v>
      </c>
      <c r="F170" s="180">
        <f t="shared" si="7"/>
        <v>-27.657790267391995</v>
      </c>
      <c r="J170" s="19"/>
    </row>
    <row r="171" spans="2:10" ht="20.100000000000001" customHeight="1" x14ac:dyDescent="0.2">
      <c r="B171" s="187">
        <f t="shared" si="4"/>
        <v>63</v>
      </c>
      <c r="C171" s="185">
        <f t="shared" si="8"/>
        <v>7.56</v>
      </c>
      <c r="D171" s="144">
        <f t="shared" si="5"/>
        <v>-481.53599999999994</v>
      </c>
      <c r="E171" s="144">
        <f t="shared" si="6"/>
        <v>-939.87071999999989</v>
      </c>
      <c r="F171" s="180">
        <f t="shared" si="7"/>
        <v>-26.507365492608006</v>
      </c>
      <c r="J171" s="19"/>
    </row>
    <row r="172" spans="2:10" ht="20.100000000000001" customHeight="1" x14ac:dyDescent="0.2">
      <c r="B172" s="187">
        <f t="shared" si="4"/>
        <v>64</v>
      </c>
      <c r="C172" s="185">
        <f t="shared" si="8"/>
        <v>7.68</v>
      </c>
      <c r="D172" s="144">
        <f t="shared" ref="D172:D203" si="9" xml:space="preserve"> AC281 + AC390</f>
        <v>-499.82399999999996</v>
      </c>
      <c r="E172" s="144">
        <f t="shared" ref="E172:E203" si="10" xml:space="preserve"> AD281 + AD390</f>
        <v>-998.74943999999982</v>
      </c>
      <c r="F172" s="180">
        <f t="shared" ref="F172:F203" si="11" xml:space="preserve"> AF281 + AF390</f>
        <v>-25.368221343744001</v>
      </c>
      <c r="J172" s="19"/>
    </row>
    <row r="173" spans="2:10" ht="20.100000000000001" customHeight="1" x14ac:dyDescent="0.2">
      <c r="B173" s="187">
        <f t="shared" si="4"/>
        <v>65</v>
      </c>
      <c r="C173" s="185">
        <f t="shared" ref="C173:C204" si="12">B173*L/100</f>
        <v>7.8</v>
      </c>
      <c r="D173" s="144">
        <f t="shared" si="9"/>
        <v>-518.4</v>
      </c>
      <c r="E173" s="144">
        <f t="shared" si="10"/>
        <v>-1059.8399999999999</v>
      </c>
      <c r="F173" s="180">
        <f t="shared" si="11"/>
        <v>-24.241064400000003</v>
      </c>
      <c r="J173" s="19"/>
    </row>
    <row r="174" spans="2:10" ht="20.100000000000001" customHeight="1" x14ac:dyDescent="0.2">
      <c r="B174" s="187">
        <f t="shared" ref="B174:B208" si="13">+B173+1</f>
        <v>66</v>
      </c>
      <c r="C174" s="185">
        <f t="shared" si="12"/>
        <v>7.92</v>
      </c>
      <c r="D174" s="144">
        <f t="shared" si="9"/>
        <v>-537.26400000000001</v>
      </c>
      <c r="E174" s="144">
        <f t="shared" si="10"/>
        <v>-1123.17696</v>
      </c>
      <c r="F174" s="180">
        <f t="shared" si="11"/>
        <v>-23.126627782655998</v>
      </c>
      <c r="J174" s="19"/>
    </row>
    <row r="175" spans="2:10" ht="20.100000000000001" customHeight="1" x14ac:dyDescent="0.2">
      <c r="B175" s="187">
        <f t="shared" si="13"/>
        <v>67</v>
      </c>
      <c r="C175" s="185">
        <f t="shared" si="12"/>
        <v>8.0399999999999991</v>
      </c>
      <c r="D175" s="144">
        <f t="shared" si="9"/>
        <v>-556.41599999999994</v>
      </c>
      <c r="E175" s="144">
        <f t="shared" si="10"/>
        <v>-1188.7948799999995</v>
      </c>
      <c r="F175" s="180">
        <f t="shared" si="11"/>
        <v>-22.02567156979201</v>
      </c>
      <c r="J175" s="19"/>
    </row>
    <row r="176" spans="2:10" ht="20.100000000000001" customHeight="1" x14ac:dyDescent="0.2">
      <c r="B176" s="187">
        <f t="shared" si="13"/>
        <v>68</v>
      </c>
      <c r="C176" s="185">
        <f t="shared" si="12"/>
        <v>8.16</v>
      </c>
      <c r="D176" s="144">
        <f t="shared" si="9"/>
        <v>-575.85599999999999</v>
      </c>
      <c r="E176" s="144">
        <f t="shared" si="10"/>
        <v>-1256.7283200000002</v>
      </c>
      <c r="F176" s="180">
        <f t="shared" si="11"/>
        <v>-20.938983211007994</v>
      </c>
      <c r="J176" s="19"/>
    </row>
    <row r="177" spans="2:6" ht="20.100000000000001" customHeight="1" x14ac:dyDescent="0.2">
      <c r="B177" s="187">
        <f t="shared" si="13"/>
        <v>69</v>
      </c>
      <c r="C177" s="185">
        <f t="shared" si="12"/>
        <v>8.2799999999999994</v>
      </c>
      <c r="D177" s="144">
        <f t="shared" si="9"/>
        <v>-595.58399999999983</v>
      </c>
      <c r="E177" s="144">
        <f t="shared" si="10"/>
        <v>-1327.0118399999997</v>
      </c>
      <c r="F177" s="180">
        <f t="shared" si="11"/>
        <v>-19.867377942144007</v>
      </c>
    </row>
    <row r="178" spans="2:6" ht="20.100000000000001" customHeight="1" x14ac:dyDescent="0.2">
      <c r="B178" s="187">
        <f t="shared" si="13"/>
        <v>70</v>
      </c>
      <c r="C178" s="185">
        <f t="shared" si="12"/>
        <v>8.4</v>
      </c>
      <c r="D178" s="144">
        <f t="shared" si="9"/>
        <v>-615.60000000000014</v>
      </c>
      <c r="E178" s="144">
        <f t="shared" si="10"/>
        <v>-1399.6800000000003</v>
      </c>
      <c r="F178" s="180">
        <f t="shared" si="11"/>
        <v>-18.811699200000003</v>
      </c>
    </row>
    <row r="179" spans="2:6" ht="20.100000000000001" customHeight="1" x14ac:dyDescent="0.2">
      <c r="B179" s="187">
        <f t="shared" si="13"/>
        <v>71</v>
      </c>
      <c r="C179" s="185">
        <f t="shared" si="12"/>
        <v>8.52</v>
      </c>
      <c r="D179" s="144">
        <f t="shared" si="9"/>
        <v>-635.904</v>
      </c>
      <c r="E179" s="144">
        <f t="shared" si="10"/>
        <v>-1474.7673599999998</v>
      </c>
      <c r="F179" s="180">
        <f t="shared" si="11"/>
        <v>-17.772819037055999</v>
      </c>
    </row>
    <row r="180" spans="2:6" ht="20.100000000000001" customHeight="1" x14ac:dyDescent="0.2">
      <c r="B180" s="187">
        <f t="shared" si="13"/>
        <v>72</v>
      </c>
      <c r="C180" s="185">
        <f t="shared" si="12"/>
        <v>8.64</v>
      </c>
      <c r="D180" s="144">
        <f t="shared" si="9"/>
        <v>-656.49600000000009</v>
      </c>
      <c r="E180" s="144">
        <f t="shared" si="10"/>
        <v>-1552.3084800000006</v>
      </c>
      <c r="F180" s="180">
        <f t="shared" si="11"/>
        <v>-16.751638536192001</v>
      </c>
    </row>
    <row r="181" spans="2:6" ht="20.100000000000001" customHeight="1" x14ac:dyDescent="0.2">
      <c r="B181" s="187">
        <f t="shared" si="13"/>
        <v>73</v>
      </c>
      <c r="C181" s="185">
        <f t="shared" si="12"/>
        <v>8.76</v>
      </c>
      <c r="D181" s="144">
        <f t="shared" si="9"/>
        <v>-677.37599999999998</v>
      </c>
      <c r="E181" s="144">
        <f t="shared" si="10"/>
        <v>-1632.3379199999999</v>
      </c>
      <c r="F181" s="180">
        <f t="shared" si="11"/>
        <v>-15.749088225407997</v>
      </c>
    </row>
    <row r="182" spans="2:6" ht="20.100000000000001" customHeight="1" x14ac:dyDescent="0.2">
      <c r="B182" s="187">
        <f t="shared" si="13"/>
        <v>74</v>
      </c>
      <c r="C182" s="185">
        <f t="shared" si="12"/>
        <v>8.8800000000000008</v>
      </c>
      <c r="D182" s="144">
        <f t="shared" si="9"/>
        <v>-698.5440000000001</v>
      </c>
      <c r="E182" s="144">
        <f t="shared" si="10"/>
        <v>-1714.8902400000006</v>
      </c>
      <c r="F182" s="180">
        <f t="shared" si="11"/>
        <v>-14.766128492543997</v>
      </c>
    </row>
    <row r="183" spans="2:6" ht="20.100000000000001" customHeight="1" x14ac:dyDescent="0.2">
      <c r="B183" s="187">
        <f t="shared" si="13"/>
        <v>75</v>
      </c>
      <c r="C183" s="185">
        <f t="shared" si="12"/>
        <v>9</v>
      </c>
      <c r="D183" s="144">
        <f t="shared" si="9"/>
        <v>-720</v>
      </c>
      <c r="E183" s="144">
        <f t="shared" si="10"/>
        <v>-1800</v>
      </c>
      <c r="F183" s="180">
        <f t="shared" si="11"/>
        <v>-13.803750000000006</v>
      </c>
    </row>
    <row r="184" spans="2:6" ht="20.100000000000001" customHeight="1" x14ac:dyDescent="0.2">
      <c r="B184" s="187">
        <f t="shared" si="13"/>
        <v>76</v>
      </c>
      <c r="C184" s="185">
        <f t="shared" si="12"/>
        <v>9.1199999999999992</v>
      </c>
      <c r="D184" s="144">
        <f t="shared" si="9"/>
        <v>-741.74399999999991</v>
      </c>
      <c r="E184" s="144">
        <f t="shared" si="10"/>
        <v>-1887.7017599999995</v>
      </c>
      <c r="F184" s="180">
        <f t="shared" si="11"/>
        <v>-12.862974099456002</v>
      </c>
    </row>
    <row r="185" spans="2:6" ht="20.100000000000001" customHeight="1" x14ac:dyDescent="0.2">
      <c r="B185" s="187">
        <f t="shared" si="13"/>
        <v>77</v>
      </c>
      <c r="C185" s="185">
        <f t="shared" si="12"/>
        <v>9.24</v>
      </c>
      <c r="D185" s="144">
        <f t="shared" si="9"/>
        <v>-763.77600000000007</v>
      </c>
      <c r="E185" s="144">
        <f t="shared" si="10"/>
        <v>-1978.0300800000002</v>
      </c>
      <c r="F185" s="180">
        <f t="shared" si="11"/>
        <v>-11.944853246592004</v>
      </c>
    </row>
    <row r="186" spans="2:6" ht="20.100000000000001" customHeight="1" x14ac:dyDescent="0.2">
      <c r="B186" s="187">
        <f t="shared" si="13"/>
        <v>78</v>
      </c>
      <c r="C186" s="185">
        <f t="shared" si="12"/>
        <v>9.36</v>
      </c>
      <c r="D186" s="144">
        <f t="shared" si="9"/>
        <v>-786.09599999999978</v>
      </c>
      <c r="E186" s="144">
        <f t="shared" si="10"/>
        <v>-2071.0195199999994</v>
      </c>
      <c r="F186" s="180">
        <f t="shared" si="11"/>
        <v>-11.050471415807998</v>
      </c>
    </row>
    <row r="187" spans="2:6" ht="20.100000000000001" customHeight="1" x14ac:dyDescent="0.2">
      <c r="B187" s="187">
        <f t="shared" si="13"/>
        <v>79</v>
      </c>
      <c r="C187" s="185">
        <f t="shared" si="12"/>
        <v>9.48</v>
      </c>
      <c r="D187" s="144">
        <f t="shared" si="9"/>
        <v>-808.70400000000018</v>
      </c>
      <c r="E187" s="144">
        <f t="shared" si="10"/>
        <v>-2166.7046400000004</v>
      </c>
      <c r="F187" s="180">
        <f t="shared" si="11"/>
        <v>-10.180944514944001</v>
      </c>
    </row>
    <row r="188" spans="2:6" ht="20.100000000000001" customHeight="1" x14ac:dyDescent="0.2">
      <c r="B188" s="187">
        <f t="shared" si="13"/>
        <v>80</v>
      </c>
      <c r="C188" s="185">
        <f t="shared" si="12"/>
        <v>9.6</v>
      </c>
      <c r="D188" s="144">
        <f t="shared" si="9"/>
        <v>-831.59999999999991</v>
      </c>
      <c r="E188" s="144">
        <f t="shared" si="10"/>
        <v>-2265.12</v>
      </c>
      <c r="F188" s="180">
        <f t="shared" si="11"/>
        <v>-9.3374207999999932</v>
      </c>
    </row>
    <row r="189" spans="2:6" ht="20.100000000000001" customHeight="1" x14ac:dyDescent="0.2">
      <c r="B189" s="187">
        <f t="shared" si="13"/>
        <v>81</v>
      </c>
      <c r="C189" s="185">
        <f t="shared" si="12"/>
        <v>9.7200000000000006</v>
      </c>
      <c r="D189" s="144">
        <f t="shared" si="9"/>
        <v>-854.78400000000011</v>
      </c>
      <c r="E189" s="144">
        <f t="shared" si="10"/>
        <v>-2366.3001600000002</v>
      </c>
      <c r="F189" s="180">
        <f t="shared" si="11"/>
        <v>-8.5210812898559958</v>
      </c>
    </row>
    <row r="190" spans="2:6" ht="20.100000000000001" customHeight="1" x14ac:dyDescent="0.2">
      <c r="B190" s="187">
        <f t="shared" si="13"/>
        <v>82</v>
      </c>
      <c r="C190" s="185">
        <f t="shared" si="12"/>
        <v>9.84</v>
      </c>
      <c r="D190" s="144">
        <f t="shared" si="9"/>
        <v>-878.25599999999997</v>
      </c>
      <c r="E190" s="144">
        <f t="shared" si="10"/>
        <v>-2470.2796799999996</v>
      </c>
      <c r="F190" s="180">
        <f t="shared" si="11"/>
        <v>-7.7331401809920051</v>
      </c>
    </row>
    <row r="191" spans="2:6" ht="20.100000000000001" customHeight="1" x14ac:dyDescent="0.2">
      <c r="B191" s="187">
        <f t="shared" si="13"/>
        <v>83</v>
      </c>
      <c r="C191" s="185">
        <f t="shared" si="12"/>
        <v>9.9600000000000009</v>
      </c>
      <c r="D191" s="144">
        <f t="shared" si="9"/>
        <v>-902.01600000000019</v>
      </c>
      <c r="E191" s="144">
        <f t="shared" si="10"/>
        <v>-2577.0931200000009</v>
      </c>
      <c r="F191" s="180">
        <f t="shared" si="11"/>
        <v>-6.9748452622079942</v>
      </c>
    </row>
    <row r="192" spans="2:6" ht="20.100000000000001" customHeight="1" x14ac:dyDescent="0.2">
      <c r="B192" s="187">
        <f t="shared" si="13"/>
        <v>84</v>
      </c>
      <c r="C192" s="185">
        <f t="shared" si="12"/>
        <v>10.08</v>
      </c>
      <c r="D192" s="144">
        <f t="shared" si="9"/>
        <v>-926.06400000000008</v>
      </c>
      <c r="E192" s="144">
        <f t="shared" si="10"/>
        <v>-2686.7750400000004</v>
      </c>
      <c r="F192" s="180">
        <f t="shared" si="11"/>
        <v>-6.2474783293440019</v>
      </c>
    </row>
    <row r="193" spans="2:6" ht="20.100000000000001" customHeight="1" x14ac:dyDescent="0.2">
      <c r="B193" s="187">
        <f t="shared" si="13"/>
        <v>85</v>
      </c>
      <c r="C193" s="185">
        <f t="shared" si="12"/>
        <v>10.199999999999999</v>
      </c>
      <c r="D193" s="144">
        <f t="shared" si="9"/>
        <v>-950.39999999999986</v>
      </c>
      <c r="E193" s="144">
        <f t="shared" si="10"/>
        <v>-2799.3599999999992</v>
      </c>
      <c r="F193" s="180">
        <f t="shared" si="11"/>
        <v>-5.5523555999999941</v>
      </c>
    </row>
    <row r="194" spans="2:6" ht="20.100000000000001" customHeight="1" x14ac:dyDescent="0.2">
      <c r="B194" s="187">
        <f t="shared" si="13"/>
        <v>86</v>
      </c>
      <c r="C194" s="185">
        <f t="shared" si="12"/>
        <v>10.32</v>
      </c>
      <c r="D194" s="144">
        <f t="shared" si="9"/>
        <v>-975.02400000000011</v>
      </c>
      <c r="E194" s="144">
        <f t="shared" si="10"/>
        <v>-2914.88256</v>
      </c>
      <c r="F194" s="180">
        <f t="shared" si="11"/>
        <v>-4.8908281282560004</v>
      </c>
    </row>
    <row r="195" spans="2:6" ht="20.100000000000001" customHeight="1" x14ac:dyDescent="0.2">
      <c r="B195" s="187">
        <f t="shared" si="13"/>
        <v>87</v>
      </c>
      <c r="C195" s="185">
        <f t="shared" si="12"/>
        <v>10.44</v>
      </c>
      <c r="D195" s="144">
        <f t="shared" si="9"/>
        <v>-999.93599999999992</v>
      </c>
      <c r="E195" s="144">
        <f t="shared" si="10"/>
        <v>-3033.3772799999997</v>
      </c>
      <c r="F195" s="180">
        <f t="shared" si="11"/>
        <v>-4.2642822193920065</v>
      </c>
    </row>
    <row r="196" spans="2:6" ht="20.100000000000001" customHeight="1" x14ac:dyDescent="0.2">
      <c r="B196" s="187">
        <f t="shared" si="13"/>
        <v>88</v>
      </c>
      <c r="C196" s="185">
        <f t="shared" si="12"/>
        <v>10.56</v>
      </c>
      <c r="D196" s="144">
        <f t="shared" si="9"/>
        <v>-1025.136</v>
      </c>
      <c r="E196" s="144">
        <f t="shared" si="10"/>
        <v>-3154.8787200000006</v>
      </c>
      <c r="F196" s="180">
        <f t="shared" si="11"/>
        <v>-3.6741398446079945</v>
      </c>
    </row>
    <row r="197" spans="2:6" ht="20.100000000000001" customHeight="1" x14ac:dyDescent="0.2">
      <c r="B197" s="187">
        <f t="shared" si="13"/>
        <v>89</v>
      </c>
      <c r="C197" s="185">
        <f t="shared" si="12"/>
        <v>10.68</v>
      </c>
      <c r="D197" s="144">
        <f t="shared" si="9"/>
        <v>-1050.624</v>
      </c>
      <c r="E197" s="144">
        <f t="shared" si="10"/>
        <v>-3279.4214400000001</v>
      </c>
      <c r="F197" s="180">
        <f t="shared" si="11"/>
        <v>-3.1218590557440042</v>
      </c>
    </row>
    <row r="198" spans="2:6" ht="20.100000000000001" customHeight="1" x14ac:dyDescent="0.2">
      <c r="B198" s="187">
        <f t="shared" si="13"/>
        <v>90</v>
      </c>
      <c r="C198" s="185">
        <f t="shared" si="12"/>
        <v>10.8</v>
      </c>
      <c r="D198" s="144">
        <f t="shared" si="9"/>
        <v>-1076.4000000000001</v>
      </c>
      <c r="E198" s="144">
        <f t="shared" si="10"/>
        <v>-3407.0400000000009</v>
      </c>
      <c r="F198" s="180">
        <f t="shared" si="11"/>
        <v>-2.6089343999999937</v>
      </c>
    </row>
    <row r="199" spans="2:6" ht="20.100000000000001" customHeight="1" x14ac:dyDescent="0.2">
      <c r="B199" s="187">
        <f t="shared" si="13"/>
        <v>91</v>
      </c>
      <c r="C199" s="185">
        <f t="shared" si="12"/>
        <v>10.92</v>
      </c>
      <c r="D199" s="144">
        <f t="shared" si="9"/>
        <v>-1102.4639999999999</v>
      </c>
      <c r="E199" s="144">
        <f t="shared" si="10"/>
        <v>-3537.7689599999999</v>
      </c>
      <c r="F199" s="180">
        <f t="shared" si="11"/>
        <v>-2.1368973346560001</v>
      </c>
    </row>
    <row r="200" spans="2:6" ht="20.100000000000001" customHeight="1" x14ac:dyDescent="0.2">
      <c r="B200" s="187">
        <f t="shared" si="13"/>
        <v>92</v>
      </c>
      <c r="C200" s="185">
        <f t="shared" si="12"/>
        <v>11.04</v>
      </c>
      <c r="D200" s="144">
        <f t="shared" si="9"/>
        <v>-1128.8159999999998</v>
      </c>
      <c r="E200" s="144">
        <f t="shared" si="10"/>
        <v>-3671.642879999999</v>
      </c>
      <c r="F200" s="180">
        <f t="shared" si="11"/>
        <v>-1.7073166417920023</v>
      </c>
    </row>
    <row r="201" spans="2:6" ht="20.100000000000001" customHeight="1" x14ac:dyDescent="0.2">
      <c r="B201" s="187">
        <f t="shared" si="13"/>
        <v>93</v>
      </c>
      <c r="C201" s="185">
        <f t="shared" si="12"/>
        <v>11.16</v>
      </c>
      <c r="D201" s="144">
        <f t="shared" si="9"/>
        <v>-1155.4560000000001</v>
      </c>
      <c r="E201" s="144">
        <f t="shared" si="10"/>
        <v>-3808.69632</v>
      </c>
      <c r="F201" s="180">
        <f t="shared" si="11"/>
        <v>-1.3217988430079952</v>
      </c>
    </row>
    <row r="202" spans="2:6" ht="20.100000000000001" customHeight="1" x14ac:dyDescent="0.2">
      <c r="B202" s="187">
        <f t="shared" si="13"/>
        <v>94</v>
      </c>
      <c r="C202" s="185">
        <f t="shared" si="12"/>
        <v>11.28</v>
      </c>
      <c r="D202" s="144">
        <f t="shared" si="9"/>
        <v>-1182.384</v>
      </c>
      <c r="E202" s="144">
        <f t="shared" si="10"/>
        <v>-3948.9638399999994</v>
      </c>
      <c r="F202" s="180">
        <f t="shared" si="11"/>
        <v>-0.9819886141440044</v>
      </c>
    </row>
    <row r="203" spans="2:6" ht="20.100000000000001" customHeight="1" x14ac:dyDescent="0.2">
      <c r="B203" s="187">
        <f t="shared" si="13"/>
        <v>95</v>
      </c>
      <c r="C203" s="185">
        <f t="shared" si="12"/>
        <v>11.4</v>
      </c>
      <c r="D203" s="144">
        <f t="shared" si="9"/>
        <v>-1209.5999999999999</v>
      </c>
      <c r="E203" s="144">
        <f t="shared" si="10"/>
        <v>-4092.4800000000005</v>
      </c>
      <c r="F203" s="180">
        <f t="shared" si="11"/>
        <v>-0.68956919999999311</v>
      </c>
    </row>
    <row r="204" spans="2:6" ht="20.100000000000001" customHeight="1" x14ac:dyDescent="0.2">
      <c r="B204" s="187">
        <f t="shared" si="13"/>
        <v>96</v>
      </c>
      <c r="C204" s="185">
        <f t="shared" si="12"/>
        <v>11.52</v>
      </c>
      <c r="D204" s="144">
        <f t="shared" ref="D204:D208" si="14" xml:space="preserve"> AC313 + AC422</f>
        <v>-1237.1039999999998</v>
      </c>
      <c r="E204" s="144">
        <f t="shared" ref="E204:E208" si="15" xml:space="preserve"> AD313 + AD422</f>
        <v>-4239.2793599999986</v>
      </c>
      <c r="F204" s="180">
        <f t="shared" ref="F204:F208" si="16" xml:space="preserve"> AF313 + AF422</f>
        <v>-0.44626282905599979</v>
      </c>
    </row>
    <row r="205" spans="2:6" ht="20.100000000000001" customHeight="1" x14ac:dyDescent="0.2">
      <c r="B205" s="187">
        <f t="shared" si="13"/>
        <v>97</v>
      </c>
      <c r="C205" s="185">
        <f>B205*L/100</f>
        <v>11.64</v>
      </c>
      <c r="D205" s="144">
        <f t="shared" si="14"/>
        <v>-1264.8960000000002</v>
      </c>
      <c r="E205" s="144">
        <f t="shared" si="15"/>
        <v>-4389.3964800000012</v>
      </c>
      <c r="F205" s="180">
        <f t="shared" si="16"/>
        <v>-0.25383112819199116</v>
      </c>
    </row>
    <row r="206" spans="2:6" ht="20.100000000000001" customHeight="1" x14ac:dyDescent="0.2">
      <c r="B206" s="187">
        <f t="shared" si="13"/>
        <v>98</v>
      </c>
      <c r="C206" s="185">
        <f>B206*L/100</f>
        <v>11.76</v>
      </c>
      <c r="D206" s="144">
        <f t="shared" si="14"/>
        <v>-1292.9760000000001</v>
      </c>
      <c r="E206" s="144">
        <f t="shared" si="15"/>
        <v>-4542.8659200000002</v>
      </c>
      <c r="F206" s="180">
        <f t="shared" si="16"/>
        <v>-0.11407553740800136</v>
      </c>
    </row>
    <row r="207" spans="2:6" ht="20.100000000000001" customHeight="1" x14ac:dyDescent="0.2">
      <c r="B207" s="187">
        <f t="shared" si="13"/>
        <v>99</v>
      </c>
      <c r="C207" s="185">
        <f>B207*L/100</f>
        <v>11.88</v>
      </c>
      <c r="D207" s="144">
        <f t="shared" si="14"/>
        <v>-1321.3440000000003</v>
      </c>
      <c r="E207" s="144">
        <f t="shared" si="15"/>
        <v>-4699.722240000001</v>
      </c>
      <c r="F207" s="180">
        <f t="shared" si="16"/>
        <v>-2.8837724543988585E-2</v>
      </c>
    </row>
    <row r="208" spans="2:6" ht="20.100000000000001" customHeight="1" x14ac:dyDescent="0.2">
      <c r="B208" s="152">
        <f t="shared" si="13"/>
        <v>100</v>
      </c>
      <c r="C208" s="181">
        <f>B208*L/100</f>
        <v>12</v>
      </c>
      <c r="D208" s="145">
        <f t="shared" si="14"/>
        <v>-1350</v>
      </c>
      <c r="E208" s="145">
        <f t="shared" si="15"/>
        <v>-4860</v>
      </c>
      <c r="F208" s="146">
        <f t="shared" si="16"/>
        <v>5.3290705182007514E-15</v>
      </c>
    </row>
    <row r="209" spans="2:39" ht="20.100000000000001" customHeight="1" x14ac:dyDescent="0.2"/>
    <row r="210" spans="2:39" ht="20.100000000000001" customHeight="1" x14ac:dyDescent="0.2">
      <c r="F210" s="45"/>
      <c r="AL210" s="137"/>
      <c r="AM210" s="137"/>
    </row>
    <row r="211" spans="2:39" ht="20.100000000000001" customHeight="1" x14ac:dyDescent="0.2">
      <c r="B211" s="179" t="s">
        <v>100</v>
      </c>
      <c r="F211" s="45"/>
      <c r="AL211" s="137"/>
      <c r="AM211" s="137"/>
    </row>
    <row r="212" spans="2:39" ht="20.100000000000001" customHeight="1" x14ac:dyDescent="0.25">
      <c r="F212" s="45"/>
      <c r="AC212" s="25" t="s">
        <v>9</v>
      </c>
    </row>
    <row r="213" spans="2:39" ht="20.100000000000001" customHeight="1" x14ac:dyDescent="0.25">
      <c r="F213" s="45"/>
      <c r="AC213" s="25"/>
      <c r="AG213" s="26"/>
    </row>
    <row r="214" spans="2:39" ht="20.100000000000001" customHeight="1" x14ac:dyDescent="0.25">
      <c r="F214" s="45"/>
      <c r="AA214" t="s">
        <v>49</v>
      </c>
      <c r="AC214" s="25"/>
    </row>
    <row r="215" spans="2:39" ht="20.100000000000001" customHeight="1" x14ac:dyDescent="0.2">
      <c r="F215" s="45"/>
      <c r="AD215" s="15"/>
      <c r="AK215" s="42"/>
    </row>
    <row r="216" spans="2:39" ht="20.100000000000001" customHeight="1" x14ac:dyDescent="0.2">
      <c r="F216" s="45"/>
      <c r="AA216" s="38" t="s">
        <v>4</v>
      </c>
      <c r="AB216" s="39" t="s">
        <v>5</v>
      </c>
      <c r="AC216" s="38" t="s">
        <v>27</v>
      </c>
      <c r="AD216" s="31" t="s">
        <v>29</v>
      </c>
      <c r="AE216" s="31" t="s">
        <v>30</v>
      </c>
      <c r="AF216" s="31" t="s">
        <v>28</v>
      </c>
      <c r="AG216" s="38" t="s">
        <v>24</v>
      </c>
      <c r="AH216" s="38" t="s">
        <v>25</v>
      </c>
      <c r="AI216" s="38" t="s">
        <v>99</v>
      </c>
      <c r="AJ216" s="37" t="s">
        <v>26</v>
      </c>
      <c r="AK216" s="31" t="s">
        <v>23</v>
      </c>
      <c r="AL216" s="31" t="s">
        <v>31</v>
      </c>
      <c r="AM216" s="31" t="s">
        <v>32</v>
      </c>
    </row>
    <row r="217" spans="2:39" ht="20.100000000000001" customHeight="1" x14ac:dyDescent="0.2">
      <c r="F217" s="45"/>
      <c r="AA217">
        <v>0</v>
      </c>
      <c r="AB217" s="24">
        <v>0</v>
      </c>
      <c r="AC217" s="24">
        <f t="shared" ref="AC217:AC248" si="17" xml:space="preserve"> IF( AB217 &lt;= AK217, AG217, AG217 - AL217*(AB217 - AK217) - (AM217 - AL217)*(AB217 - AK217)^2/(2*(L - AK217))   )</f>
        <v>0</v>
      </c>
      <c r="AD217" s="24">
        <f t="shared" ref="AD217:AD248" si="18" xml:space="preserve"> IF( AB217 &lt;= AK217,  AH217 + AG217*AB217,   AH217 + AG217*AB217  - AL217*(AB217 - AK217)^2/2 - (AM217 - AL217)*(AB217 - AK217)^3/(6*(L - AK217) )   )</f>
        <v>0</v>
      </c>
      <c r="AE217" s="56">
        <f t="shared" ref="AE217:AE248" si="19" xml:space="preserve"> AJ217 +  AI217*AB217 + AH217*AB217^2*100000/(2*E*I) + AG217*AB217^3*100000/(6*E*I)</f>
        <v>-105.70500000000001</v>
      </c>
      <c r="AF217" s="24">
        <f t="shared" ref="AF217:AF248" si="20" xml:space="preserve"> IF( AB217 &lt;= AK217,  AE217,        AE217  - AL217*(AB217 - AK217)^4*100000/(24*E*I) - (AM217 - AL217)*(AB217 - AK217)^5*100000/(120*E*I*(L - AK217) )  )</f>
        <v>-105.70500000000001</v>
      </c>
      <c r="AG217" s="39">
        <v>0</v>
      </c>
      <c r="AH217" s="39">
        <f xml:space="preserve"> 0</f>
        <v>0</v>
      </c>
      <c r="AI217" s="24">
        <f xml:space="preserve"> AL217*(L - AK217)^3*100000/(6*E*I) + (AM217 - AL217)*(L - AK217)^3*100000/(24*E*I)</f>
        <v>10.631250000000001</v>
      </c>
      <c r="AJ217" s="24">
        <f xml:space="preserve"> -AL217*(L - AK217)^3*(3*L + AK217)*100000/(24*E*I) - (AM217 - AL217)*(L - AK217)^3*(4*L + AK217)*100000/(120*E*I)</f>
        <v>-105.70500000000001</v>
      </c>
      <c r="AK217" s="58">
        <f xml:space="preserve"> _a1</f>
        <v>3</v>
      </c>
      <c r="AL217" s="58">
        <f xml:space="preserve"> _w1</f>
        <v>60</v>
      </c>
      <c r="AM217" s="58">
        <f xml:space="preserve"> _w1 +     (_w2 - _w1)/_a2 * (L - _a1)</f>
        <v>240</v>
      </c>
    </row>
    <row r="218" spans="2:39" ht="20.100000000000001" customHeight="1" x14ac:dyDescent="0.2">
      <c r="F218" s="46"/>
      <c r="AA218">
        <f>AA217+1</f>
        <v>1</v>
      </c>
      <c r="AB218" s="24">
        <f xml:space="preserve"> L*AA218/100</f>
        <v>0.12</v>
      </c>
      <c r="AC218" s="24">
        <f t="shared" si="17"/>
        <v>0</v>
      </c>
      <c r="AD218" s="24">
        <f t="shared" si="18"/>
        <v>0</v>
      </c>
      <c r="AE218" s="56">
        <f t="shared" si="19"/>
        <v>-104.42925000000001</v>
      </c>
      <c r="AF218" s="24">
        <f t="shared" si="20"/>
        <v>-104.42925000000001</v>
      </c>
      <c r="AG218" s="39">
        <f>AG217</f>
        <v>0</v>
      </c>
      <c r="AH218" s="39">
        <f>AH217</f>
        <v>0</v>
      </c>
      <c r="AI218" s="65">
        <f>AI217</f>
        <v>10.631250000000001</v>
      </c>
      <c r="AJ218" s="65">
        <f>AJ217</f>
        <v>-105.70500000000001</v>
      </c>
      <c r="AK218" s="58">
        <f xml:space="preserve"> AK217</f>
        <v>3</v>
      </c>
      <c r="AL218" s="58">
        <f xml:space="preserve"> AL217</f>
        <v>60</v>
      </c>
      <c r="AM218" s="58">
        <f>AM217</f>
        <v>240</v>
      </c>
    </row>
    <row r="219" spans="2:39" ht="20.100000000000001" customHeight="1" x14ac:dyDescent="0.2">
      <c r="C219" s="24"/>
      <c r="E219" s="24"/>
      <c r="F219" s="20"/>
      <c r="AA219">
        <f t="shared" ref="AA219:AA282" si="21">AA218+1</f>
        <v>2</v>
      </c>
      <c r="AB219" s="24">
        <f t="shared" ref="AB219:AB282" si="22" xml:space="preserve"> L*AA219/100</f>
        <v>0.24</v>
      </c>
      <c r="AC219" s="24">
        <f t="shared" si="17"/>
        <v>0</v>
      </c>
      <c r="AD219" s="24">
        <f t="shared" si="18"/>
        <v>0</v>
      </c>
      <c r="AE219" s="56">
        <f t="shared" si="19"/>
        <v>-103.15350000000001</v>
      </c>
      <c r="AF219" s="24">
        <f t="shared" si="20"/>
        <v>-103.15350000000001</v>
      </c>
      <c r="AG219" s="39">
        <f t="shared" ref="AG219:AG282" si="23">AG218</f>
        <v>0</v>
      </c>
      <c r="AH219" s="39">
        <f t="shared" ref="AH219:AH282" si="24">AH218</f>
        <v>0</v>
      </c>
      <c r="AI219" s="65">
        <f t="shared" ref="AI219:AI282" si="25">AI218</f>
        <v>10.631250000000001</v>
      </c>
      <c r="AJ219" s="65">
        <f t="shared" ref="AJ219:AJ282" si="26">AJ218</f>
        <v>-105.70500000000001</v>
      </c>
      <c r="AK219" s="58">
        <f t="shared" ref="AK219:AK282" si="27" xml:space="preserve"> AK218</f>
        <v>3</v>
      </c>
      <c r="AL219" s="58">
        <f t="shared" ref="AL219:AL282" si="28" xml:space="preserve"> AL218</f>
        <v>60</v>
      </c>
      <c r="AM219" s="58">
        <f t="shared" ref="AM219:AM282" si="29">AM218</f>
        <v>240</v>
      </c>
    </row>
    <row r="220" spans="2:39" ht="20.100000000000001" customHeight="1" x14ac:dyDescent="0.2">
      <c r="C220" s="24"/>
      <c r="E220" s="24"/>
      <c r="AA220">
        <f t="shared" si="21"/>
        <v>3</v>
      </c>
      <c r="AB220" s="24">
        <f t="shared" si="22"/>
        <v>0.36</v>
      </c>
      <c r="AC220" s="24">
        <f t="shared" si="17"/>
        <v>0</v>
      </c>
      <c r="AD220" s="24">
        <f t="shared" si="18"/>
        <v>0</v>
      </c>
      <c r="AE220" s="56">
        <f t="shared" si="19"/>
        <v>-101.87775000000001</v>
      </c>
      <c r="AF220" s="24">
        <f t="shared" si="20"/>
        <v>-101.87775000000001</v>
      </c>
      <c r="AG220" s="39">
        <f t="shared" si="23"/>
        <v>0</v>
      </c>
      <c r="AH220" s="39">
        <f t="shared" si="24"/>
        <v>0</v>
      </c>
      <c r="AI220" s="65">
        <f t="shared" si="25"/>
        <v>10.631250000000001</v>
      </c>
      <c r="AJ220" s="65">
        <f t="shared" si="26"/>
        <v>-105.70500000000001</v>
      </c>
      <c r="AK220" s="58">
        <f t="shared" si="27"/>
        <v>3</v>
      </c>
      <c r="AL220" s="58">
        <f t="shared" si="28"/>
        <v>60</v>
      </c>
      <c r="AM220" s="58">
        <f t="shared" si="29"/>
        <v>240</v>
      </c>
    </row>
    <row r="221" spans="2:39" ht="20.100000000000001" customHeight="1" x14ac:dyDescent="0.2">
      <c r="AA221">
        <f t="shared" si="21"/>
        <v>4</v>
      </c>
      <c r="AB221" s="24">
        <f t="shared" si="22"/>
        <v>0.48</v>
      </c>
      <c r="AC221" s="24">
        <f t="shared" si="17"/>
        <v>0</v>
      </c>
      <c r="AD221" s="24">
        <f t="shared" si="18"/>
        <v>0</v>
      </c>
      <c r="AE221" s="56">
        <f t="shared" si="19"/>
        <v>-100.60200000000002</v>
      </c>
      <c r="AF221" s="24">
        <f t="shared" si="20"/>
        <v>-100.60200000000002</v>
      </c>
      <c r="AG221" s="39">
        <f t="shared" si="23"/>
        <v>0</v>
      </c>
      <c r="AH221" s="39">
        <f t="shared" si="24"/>
        <v>0</v>
      </c>
      <c r="AI221" s="65">
        <f t="shared" si="25"/>
        <v>10.631250000000001</v>
      </c>
      <c r="AJ221" s="65">
        <f t="shared" si="26"/>
        <v>-105.70500000000001</v>
      </c>
      <c r="AK221" s="58">
        <f t="shared" si="27"/>
        <v>3</v>
      </c>
      <c r="AL221" s="58">
        <f t="shared" si="28"/>
        <v>60</v>
      </c>
      <c r="AM221" s="58">
        <f t="shared" si="29"/>
        <v>240</v>
      </c>
    </row>
    <row r="222" spans="2:39" ht="20.100000000000001" customHeight="1" x14ac:dyDescent="0.2">
      <c r="AA222">
        <f t="shared" si="21"/>
        <v>5</v>
      </c>
      <c r="AB222" s="24">
        <f t="shared" si="22"/>
        <v>0.6</v>
      </c>
      <c r="AC222" s="24">
        <f t="shared" si="17"/>
        <v>0</v>
      </c>
      <c r="AD222" s="24">
        <f t="shared" si="18"/>
        <v>0</v>
      </c>
      <c r="AE222" s="56">
        <f t="shared" si="19"/>
        <v>-99.326250000000016</v>
      </c>
      <c r="AF222" s="24">
        <f t="shared" si="20"/>
        <v>-99.326250000000016</v>
      </c>
      <c r="AG222" s="39">
        <f t="shared" si="23"/>
        <v>0</v>
      </c>
      <c r="AH222" s="39">
        <f t="shared" si="24"/>
        <v>0</v>
      </c>
      <c r="AI222" s="65">
        <f t="shared" si="25"/>
        <v>10.631250000000001</v>
      </c>
      <c r="AJ222" s="65">
        <f t="shared" si="26"/>
        <v>-105.70500000000001</v>
      </c>
      <c r="AK222" s="58">
        <f t="shared" si="27"/>
        <v>3</v>
      </c>
      <c r="AL222" s="58">
        <f t="shared" si="28"/>
        <v>60</v>
      </c>
      <c r="AM222" s="58">
        <f t="shared" si="29"/>
        <v>240</v>
      </c>
    </row>
    <row r="223" spans="2:39" ht="20.100000000000001" customHeight="1" x14ac:dyDescent="0.2">
      <c r="AA223">
        <f t="shared" si="21"/>
        <v>6</v>
      </c>
      <c r="AB223" s="24">
        <f t="shared" si="22"/>
        <v>0.72</v>
      </c>
      <c r="AC223" s="24">
        <f t="shared" si="17"/>
        <v>0</v>
      </c>
      <c r="AD223" s="24">
        <f t="shared" si="18"/>
        <v>0</v>
      </c>
      <c r="AE223" s="56">
        <f t="shared" si="19"/>
        <v>-98.050500000000014</v>
      </c>
      <c r="AF223" s="24">
        <f t="shared" si="20"/>
        <v>-98.050500000000014</v>
      </c>
      <c r="AG223" s="39">
        <f t="shared" si="23"/>
        <v>0</v>
      </c>
      <c r="AH223" s="39">
        <f t="shared" si="24"/>
        <v>0</v>
      </c>
      <c r="AI223" s="65">
        <f t="shared" si="25"/>
        <v>10.631250000000001</v>
      </c>
      <c r="AJ223" s="65">
        <f t="shared" si="26"/>
        <v>-105.70500000000001</v>
      </c>
      <c r="AK223" s="58">
        <f t="shared" si="27"/>
        <v>3</v>
      </c>
      <c r="AL223" s="58">
        <f t="shared" si="28"/>
        <v>60</v>
      </c>
      <c r="AM223" s="58">
        <f t="shared" si="29"/>
        <v>240</v>
      </c>
    </row>
    <row r="224" spans="2:39" ht="20.100000000000001" customHeight="1" x14ac:dyDescent="0.2">
      <c r="AA224">
        <f t="shared" si="21"/>
        <v>7</v>
      </c>
      <c r="AB224" s="24">
        <f t="shared" si="22"/>
        <v>0.84</v>
      </c>
      <c r="AC224" s="24">
        <f t="shared" si="17"/>
        <v>0</v>
      </c>
      <c r="AD224" s="24">
        <f t="shared" si="18"/>
        <v>0</v>
      </c>
      <c r="AE224" s="56">
        <f t="shared" si="19"/>
        <v>-96.774750000000012</v>
      </c>
      <c r="AF224" s="24">
        <f t="shared" si="20"/>
        <v>-96.774750000000012</v>
      </c>
      <c r="AG224" s="39">
        <f t="shared" si="23"/>
        <v>0</v>
      </c>
      <c r="AH224" s="39">
        <f t="shared" si="24"/>
        <v>0</v>
      </c>
      <c r="AI224" s="65">
        <f t="shared" si="25"/>
        <v>10.631250000000001</v>
      </c>
      <c r="AJ224" s="65">
        <f t="shared" si="26"/>
        <v>-105.70500000000001</v>
      </c>
      <c r="AK224" s="58">
        <f t="shared" si="27"/>
        <v>3</v>
      </c>
      <c r="AL224" s="58">
        <f t="shared" si="28"/>
        <v>60</v>
      </c>
      <c r="AM224" s="58">
        <f t="shared" si="29"/>
        <v>240</v>
      </c>
    </row>
    <row r="225" spans="27:39" ht="20.100000000000001" customHeight="1" x14ac:dyDescent="0.2">
      <c r="AA225">
        <f t="shared" si="21"/>
        <v>8</v>
      </c>
      <c r="AB225" s="24">
        <f t="shared" si="22"/>
        <v>0.96</v>
      </c>
      <c r="AC225" s="24">
        <f t="shared" si="17"/>
        <v>0</v>
      </c>
      <c r="AD225" s="24">
        <f t="shared" si="18"/>
        <v>0</v>
      </c>
      <c r="AE225" s="56">
        <f t="shared" si="19"/>
        <v>-95.499000000000009</v>
      </c>
      <c r="AF225" s="24">
        <f t="shared" si="20"/>
        <v>-95.499000000000009</v>
      </c>
      <c r="AG225" s="39">
        <f t="shared" si="23"/>
        <v>0</v>
      </c>
      <c r="AH225" s="39">
        <f t="shared" si="24"/>
        <v>0</v>
      </c>
      <c r="AI225" s="65">
        <f t="shared" si="25"/>
        <v>10.631250000000001</v>
      </c>
      <c r="AJ225" s="65">
        <f t="shared" si="26"/>
        <v>-105.70500000000001</v>
      </c>
      <c r="AK225" s="58">
        <f t="shared" si="27"/>
        <v>3</v>
      </c>
      <c r="AL225" s="58">
        <f t="shared" si="28"/>
        <v>60</v>
      </c>
      <c r="AM225" s="58">
        <f t="shared" si="29"/>
        <v>240</v>
      </c>
    </row>
    <row r="226" spans="27:39" ht="20.100000000000001" customHeight="1" x14ac:dyDescent="0.2">
      <c r="AA226">
        <f t="shared" si="21"/>
        <v>9</v>
      </c>
      <c r="AB226" s="24">
        <f t="shared" si="22"/>
        <v>1.08</v>
      </c>
      <c r="AC226" s="24">
        <f t="shared" si="17"/>
        <v>0</v>
      </c>
      <c r="AD226" s="24">
        <f t="shared" si="18"/>
        <v>0</v>
      </c>
      <c r="AE226" s="56">
        <f t="shared" si="19"/>
        <v>-94.223250000000007</v>
      </c>
      <c r="AF226" s="24">
        <f t="shared" si="20"/>
        <v>-94.223250000000007</v>
      </c>
      <c r="AG226" s="39">
        <f t="shared" si="23"/>
        <v>0</v>
      </c>
      <c r="AH226" s="39">
        <f t="shared" si="24"/>
        <v>0</v>
      </c>
      <c r="AI226" s="65">
        <f t="shared" si="25"/>
        <v>10.631250000000001</v>
      </c>
      <c r="AJ226" s="65">
        <f t="shared" si="26"/>
        <v>-105.70500000000001</v>
      </c>
      <c r="AK226" s="58">
        <f t="shared" si="27"/>
        <v>3</v>
      </c>
      <c r="AL226" s="58">
        <f t="shared" si="28"/>
        <v>60</v>
      </c>
      <c r="AM226" s="58">
        <f t="shared" si="29"/>
        <v>240</v>
      </c>
    </row>
    <row r="227" spans="27:39" ht="20.100000000000001" customHeight="1" x14ac:dyDescent="0.2">
      <c r="AA227">
        <f t="shared" si="21"/>
        <v>10</v>
      </c>
      <c r="AB227" s="24">
        <f t="shared" si="22"/>
        <v>1.2</v>
      </c>
      <c r="AC227" s="24">
        <f t="shared" si="17"/>
        <v>0</v>
      </c>
      <c r="AD227" s="24">
        <f t="shared" si="18"/>
        <v>0</v>
      </c>
      <c r="AE227" s="56">
        <f t="shared" si="19"/>
        <v>-92.947500000000005</v>
      </c>
      <c r="AF227" s="24">
        <f t="shared" si="20"/>
        <v>-92.947500000000005</v>
      </c>
      <c r="AG227" s="39">
        <f t="shared" si="23"/>
        <v>0</v>
      </c>
      <c r="AH227" s="39">
        <f t="shared" si="24"/>
        <v>0</v>
      </c>
      <c r="AI227" s="65">
        <f t="shared" si="25"/>
        <v>10.631250000000001</v>
      </c>
      <c r="AJ227" s="65">
        <f t="shared" si="26"/>
        <v>-105.70500000000001</v>
      </c>
      <c r="AK227" s="58">
        <f t="shared" si="27"/>
        <v>3</v>
      </c>
      <c r="AL227" s="58">
        <f t="shared" si="28"/>
        <v>60</v>
      </c>
      <c r="AM227" s="58">
        <f t="shared" si="29"/>
        <v>240</v>
      </c>
    </row>
    <row r="228" spans="27:39" ht="20.100000000000001" customHeight="1" x14ac:dyDescent="0.2">
      <c r="AA228">
        <f t="shared" si="21"/>
        <v>11</v>
      </c>
      <c r="AB228" s="24">
        <f t="shared" si="22"/>
        <v>1.32</v>
      </c>
      <c r="AC228" s="24">
        <f t="shared" si="17"/>
        <v>0</v>
      </c>
      <c r="AD228" s="24">
        <f t="shared" si="18"/>
        <v>0</v>
      </c>
      <c r="AE228" s="56">
        <f t="shared" si="19"/>
        <v>-91.671750000000003</v>
      </c>
      <c r="AF228" s="24">
        <f t="shared" si="20"/>
        <v>-91.671750000000003</v>
      </c>
      <c r="AG228" s="39">
        <f t="shared" si="23"/>
        <v>0</v>
      </c>
      <c r="AH228" s="39">
        <f t="shared" si="24"/>
        <v>0</v>
      </c>
      <c r="AI228" s="65">
        <f t="shared" si="25"/>
        <v>10.631250000000001</v>
      </c>
      <c r="AJ228" s="65">
        <f t="shared" si="26"/>
        <v>-105.70500000000001</v>
      </c>
      <c r="AK228" s="58">
        <f t="shared" si="27"/>
        <v>3</v>
      </c>
      <c r="AL228" s="58">
        <f t="shared" si="28"/>
        <v>60</v>
      </c>
      <c r="AM228" s="58">
        <f t="shared" si="29"/>
        <v>240</v>
      </c>
    </row>
    <row r="229" spans="27:39" ht="20.100000000000001" customHeight="1" x14ac:dyDescent="0.2">
      <c r="AA229">
        <f t="shared" si="21"/>
        <v>12</v>
      </c>
      <c r="AB229" s="24">
        <f t="shared" si="22"/>
        <v>1.44</v>
      </c>
      <c r="AC229" s="24">
        <f t="shared" si="17"/>
        <v>0</v>
      </c>
      <c r="AD229" s="24">
        <f t="shared" si="18"/>
        <v>0</v>
      </c>
      <c r="AE229" s="56">
        <f t="shared" si="19"/>
        <v>-90.396000000000015</v>
      </c>
      <c r="AF229" s="24">
        <f t="shared" si="20"/>
        <v>-90.396000000000015</v>
      </c>
      <c r="AG229" s="39">
        <f t="shared" si="23"/>
        <v>0</v>
      </c>
      <c r="AH229" s="39">
        <f t="shared" si="24"/>
        <v>0</v>
      </c>
      <c r="AI229" s="65">
        <f t="shared" si="25"/>
        <v>10.631250000000001</v>
      </c>
      <c r="AJ229" s="65">
        <f t="shared" si="26"/>
        <v>-105.70500000000001</v>
      </c>
      <c r="AK229" s="58">
        <f t="shared" si="27"/>
        <v>3</v>
      </c>
      <c r="AL229" s="58">
        <f t="shared" si="28"/>
        <v>60</v>
      </c>
      <c r="AM229" s="58">
        <f t="shared" si="29"/>
        <v>240</v>
      </c>
    </row>
    <row r="230" spans="27:39" ht="20.100000000000001" customHeight="1" x14ac:dyDescent="0.2">
      <c r="AA230">
        <f t="shared" si="21"/>
        <v>13</v>
      </c>
      <c r="AB230" s="24">
        <f t="shared" si="22"/>
        <v>1.56</v>
      </c>
      <c r="AC230" s="24">
        <f t="shared" si="17"/>
        <v>0</v>
      </c>
      <c r="AD230" s="24">
        <f t="shared" si="18"/>
        <v>0</v>
      </c>
      <c r="AE230" s="56">
        <f t="shared" si="19"/>
        <v>-89.120250000000013</v>
      </c>
      <c r="AF230" s="24">
        <f t="shared" si="20"/>
        <v>-89.120250000000013</v>
      </c>
      <c r="AG230" s="39">
        <f t="shared" si="23"/>
        <v>0</v>
      </c>
      <c r="AH230" s="39">
        <f t="shared" si="24"/>
        <v>0</v>
      </c>
      <c r="AI230" s="65">
        <f t="shared" si="25"/>
        <v>10.631250000000001</v>
      </c>
      <c r="AJ230" s="65">
        <f t="shared" si="26"/>
        <v>-105.70500000000001</v>
      </c>
      <c r="AK230" s="58">
        <f t="shared" si="27"/>
        <v>3</v>
      </c>
      <c r="AL230" s="58">
        <f t="shared" si="28"/>
        <v>60</v>
      </c>
      <c r="AM230" s="58">
        <f t="shared" si="29"/>
        <v>240</v>
      </c>
    </row>
    <row r="231" spans="27:39" ht="20.100000000000001" customHeight="1" x14ac:dyDescent="0.2">
      <c r="AA231">
        <f t="shared" si="21"/>
        <v>14</v>
      </c>
      <c r="AB231" s="24">
        <f t="shared" si="22"/>
        <v>1.68</v>
      </c>
      <c r="AC231" s="24">
        <f t="shared" si="17"/>
        <v>0</v>
      </c>
      <c r="AD231" s="24">
        <f t="shared" si="18"/>
        <v>0</v>
      </c>
      <c r="AE231" s="56">
        <f t="shared" si="19"/>
        <v>-87.844500000000011</v>
      </c>
      <c r="AF231" s="24">
        <f t="shared" si="20"/>
        <v>-87.844500000000011</v>
      </c>
      <c r="AG231" s="39">
        <f t="shared" si="23"/>
        <v>0</v>
      </c>
      <c r="AH231" s="39">
        <f t="shared" si="24"/>
        <v>0</v>
      </c>
      <c r="AI231" s="65">
        <f t="shared" si="25"/>
        <v>10.631250000000001</v>
      </c>
      <c r="AJ231" s="65">
        <f t="shared" si="26"/>
        <v>-105.70500000000001</v>
      </c>
      <c r="AK231" s="58">
        <f t="shared" si="27"/>
        <v>3</v>
      </c>
      <c r="AL231" s="58">
        <f t="shared" si="28"/>
        <v>60</v>
      </c>
      <c r="AM231" s="58">
        <f t="shared" si="29"/>
        <v>240</v>
      </c>
    </row>
    <row r="232" spans="27:39" ht="20.100000000000001" customHeight="1" x14ac:dyDescent="0.2">
      <c r="AA232">
        <f t="shared" si="21"/>
        <v>15</v>
      </c>
      <c r="AB232" s="24">
        <f t="shared" si="22"/>
        <v>1.8</v>
      </c>
      <c r="AC232" s="24">
        <f t="shared" si="17"/>
        <v>0</v>
      </c>
      <c r="AD232" s="24">
        <f t="shared" si="18"/>
        <v>0</v>
      </c>
      <c r="AE232" s="56">
        <f t="shared" si="19"/>
        <v>-86.568750000000009</v>
      </c>
      <c r="AF232" s="24">
        <f t="shared" si="20"/>
        <v>-86.568750000000009</v>
      </c>
      <c r="AG232" s="39">
        <f t="shared" si="23"/>
        <v>0</v>
      </c>
      <c r="AH232" s="39">
        <f t="shared" si="24"/>
        <v>0</v>
      </c>
      <c r="AI232" s="65">
        <f t="shared" si="25"/>
        <v>10.631250000000001</v>
      </c>
      <c r="AJ232" s="65">
        <f t="shared" si="26"/>
        <v>-105.70500000000001</v>
      </c>
      <c r="AK232" s="58">
        <f t="shared" si="27"/>
        <v>3</v>
      </c>
      <c r="AL232" s="58">
        <f t="shared" si="28"/>
        <v>60</v>
      </c>
      <c r="AM232" s="58">
        <f t="shared" si="29"/>
        <v>240</v>
      </c>
    </row>
    <row r="233" spans="27:39" ht="20.100000000000001" customHeight="1" x14ac:dyDescent="0.2">
      <c r="AA233">
        <f t="shared" si="21"/>
        <v>16</v>
      </c>
      <c r="AB233" s="24">
        <f t="shared" si="22"/>
        <v>1.92</v>
      </c>
      <c r="AC233" s="24">
        <f t="shared" si="17"/>
        <v>0</v>
      </c>
      <c r="AD233" s="24">
        <f t="shared" si="18"/>
        <v>0</v>
      </c>
      <c r="AE233" s="56">
        <f t="shared" si="19"/>
        <v>-85.293000000000006</v>
      </c>
      <c r="AF233" s="24">
        <f t="shared" si="20"/>
        <v>-85.293000000000006</v>
      </c>
      <c r="AG233" s="39">
        <f t="shared" si="23"/>
        <v>0</v>
      </c>
      <c r="AH233" s="39">
        <f t="shared" si="24"/>
        <v>0</v>
      </c>
      <c r="AI233" s="65">
        <f t="shared" si="25"/>
        <v>10.631250000000001</v>
      </c>
      <c r="AJ233" s="65">
        <f t="shared" si="26"/>
        <v>-105.70500000000001</v>
      </c>
      <c r="AK233" s="58">
        <f t="shared" si="27"/>
        <v>3</v>
      </c>
      <c r="AL233" s="58">
        <f t="shared" si="28"/>
        <v>60</v>
      </c>
      <c r="AM233" s="58">
        <f t="shared" si="29"/>
        <v>240</v>
      </c>
    </row>
    <row r="234" spans="27:39" ht="20.100000000000001" customHeight="1" x14ac:dyDescent="0.2">
      <c r="AA234">
        <f t="shared" si="21"/>
        <v>17</v>
      </c>
      <c r="AB234" s="24">
        <f t="shared" si="22"/>
        <v>2.04</v>
      </c>
      <c r="AC234" s="24">
        <f t="shared" si="17"/>
        <v>0</v>
      </c>
      <c r="AD234" s="24">
        <f t="shared" si="18"/>
        <v>0</v>
      </c>
      <c r="AE234" s="56">
        <f t="shared" si="19"/>
        <v>-84.017250000000004</v>
      </c>
      <c r="AF234" s="24">
        <f t="shared" si="20"/>
        <v>-84.017250000000004</v>
      </c>
      <c r="AG234" s="39">
        <f t="shared" si="23"/>
        <v>0</v>
      </c>
      <c r="AH234" s="39">
        <f t="shared" si="24"/>
        <v>0</v>
      </c>
      <c r="AI234" s="65">
        <f t="shared" si="25"/>
        <v>10.631250000000001</v>
      </c>
      <c r="AJ234" s="65">
        <f t="shared" si="26"/>
        <v>-105.70500000000001</v>
      </c>
      <c r="AK234" s="58">
        <f t="shared" si="27"/>
        <v>3</v>
      </c>
      <c r="AL234" s="58">
        <f t="shared" si="28"/>
        <v>60</v>
      </c>
      <c r="AM234" s="58">
        <f t="shared" si="29"/>
        <v>240</v>
      </c>
    </row>
    <row r="235" spans="27:39" ht="20.100000000000001" customHeight="1" x14ac:dyDescent="0.2">
      <c r="AA235">
        <f t="shared" si="21"/>
        <v>18</v>
      </c>
      <c r="AB235" s="24">
        <f t="shared" si="22"/>
        <v>2.16</v>
      </c>
      <c r="AC235" s="24">
        <f t="shared" si="17"/>
        <v>0</v>
      </c>
      <c r="AD235" s="24">
        <f t="shared" si="18"/>
        <v>0</v>
      </c>
      <c r="AE235" s="56">
        <f t="shared" si="19"/>
        <v>-82.741500000000002</v>
      </c>
      <c r="AF235" s="24">
        <f t="shared" si="20"/>
        <v>-82.741500000000002</v>
      </c>
      <c r="AG235" s="39">
        <f t="shared" si="23"/>
        <v>0</v>
      </c>
      <c r="AH235" s="39">
        <f t="shared" si="24"/>
        <v>0</v>
      </c>
      <c r="AI235" s="65">
        <f t="shared" si="25"/>
        <v>10.631250000000001</v>
      </c>
      <c r="AJ235" s="65">
        <f t="shared" si="26"/>
        <v>-105.70500000000001</v>
      </c>
      <c r="AK235" s="58">
        <f t="shared" si="27"/>
        <v>3</v>
      </c>
      <c r="AL235" s="58">
        <f t="shared" si="28"/>
        <v>60</v>
      </c>
      <c r="AM235" s="58">
        <f t="shared" si="29"/>
        <v>240</v>
      </c>
    </row>
    <row r="236" spans="27:39" ht="20.100000000000001" customHeight="1" x14ac:dyDescent="0.2">
      <c r="AA236">
        <f t="shared" si="21"/>
        <v>19</v>
      </c>
      <c r="AB236" s="24">
        <f t="shared" si="22"/>
        <v>2.2799999999999998</v>
      </c>
      <c r="AC236" s="24">
        <f t="shared" si="17"/>
        <v>0</v>
      </c>
      <c r="AD236" s="24">
        <f t="shared" si="18"/>
        <v>0</v>
      </c>
      <c r="AE236" s="56">
        <f t="shared" si="19"/>
        <v>-81.465750000000014</v>
      </c>
      <c r="AF236" s="24">
        <f t="shared" si="20"/>
        <v>-81.465750000000014</v>
      </c>
      <c r="AG236" s="39">
        <f t="shared" si="23"/>
        <v>0</v>
      </c>
      <c r="AH236" s="39">
        <f t="shared" si="24"/>
        <v>0</v>
      </c>
      <c r="AI236" s="65">
        <f t="shared" si="25"/>
        <v>10.631250000000001</v>
      </c>
      <c r="AJ236" s="65">
        <f t="shared" si="26"/>
        <v>-105.70500000000001</v>
      </c>
      <c r="AK236" s="58">
        <f t="shared" si="27"/>
        <v>3</v>
      </c>
      <c r="AL236" s="58">
        <f t="shared" si="28"/>
        <v>60</v>
      </c>
      <c r="AM236" s="58">
        <f t="shared" si="29"/>
        <v>240</v>
      </c>
    </row>
    <row r="237" spans="27:39" ht="20.100000000000001" customHeight="1" x14ac:dyDescent="0.2">
      <c r="AA237">
        <f t="shared" si="21"/>
        <v>20</v>
      </c>
      <c r="AB237" s="24">
        <f t="shared" si="22"/>
        <v>2.4</v>
      </c>
      <c r="AC237" s="24">
        <f t="shared" si="17"/>
        <v>0</v>
      </c>
      <c r="AD237" s="24">
        <f t="shared" si="18"/>
        <v>0</v>
      </c>
      <c r="AE237" s="56">
        <f t="shared" si="19"/>
        <v>-80.190000000000012</v>
      </c>
      <c r="AF237" s="24">
        <f t="shared" si="20"/>
        <v>-80.190000000000012</v>
      </c>
      <c r="AG237" s="39">
        <f t="shared" si="23"/>
        <v>0</v>
      </c>
      <c r="AH237" s="39">
        <f t="shared" si="24"/>
        <v>0</v>
      </c>
      <c r="AI237" s="65">
        <f t="shared" si="25"/>
        <v>10.631250000000001</v>
      </c>
      <c r="AJ237" s="65">
        <f t="shared" si="26"/>
        <v>-105.70500000000001</v>
      </c>
      <c r="AK237" s="58">
        <f t="shared" si="27"/>
        <v>3</v>
      </c>
      <c r="AL237" s="58">
        <f t="shared" si="28"/>
        <v>60</v>
      </c>
      <c r="AM237" s="58">
        <f t="shared" si="29"/>
        <v>240</v>
      </c>
    </row>
    <row r="238" spans="27:39" ht="20.100000000000001" customHeight="1" x14ac:dyDescent="0.2">
      <c r="AA238">
        <f t="shared" si="21"/>
        <v>21</v>
      </c>
      <c r="AB238" s="24">
        <f t="shared" si="22"/>
        <v>2.52</v>
      </c>
      <c r="AC238" s="24">
        <f t="shared" si="17"/>
        <v>0</v>
      </c>
      <c r="AD238" s="24">
        <f t="shared" si="18"/>
        <v>0</v>
      </c>
      <c r="AE238" s="56">
        <f t="shared" si="19"/>
        <v>-78.91425000000001</v>
      </c>
      <c r="AF238" s="24">
        <f t="shared" si="20"/>
        <v>-78.91425000000001</v>
      </c>
      <c r="AG238" s="39">
        <f t="shared" si="23"/>
        <v>0</v>
      </c>
      <c r="AH238" s="39">
        <f t="shared" si="24"/>
        <v>0</v>
      </c>
      <c r="AI238" s="65">
        <f t="shared" si="25"/>
        <v>10.631250000000001</v>
      </c>
      <c r="AJ238" s="65">
        <f t="shared" si="26"/>
        <v>-105.70500000000001</v>
      </c>
      <c r="AK238" s="58">
        <f t="shared" si="27"/>
        <v>3</v>
      </c>
      <c r="AL238" s="58">
        <f t="shared" si="28"/>
        <v>60</v>
      </c>
      <c r="AM238" s="58">
        <f t="shared" si="29"/>
        <v>240</v>
      </c>
    </row>
    <row r="239" spans="27:39" ht="20.100000000000001" customHeight="1" x14ac:dyDescent="0.2">
      <c r="AA239">
        <f t="shared" si="21"/>
        <v>22</v>
      </c>
      <c r="AB239" s="24">
        <f t="shared" si="22"/>
        <v>2.64</v>
      </c>
      <c r="AC239" s="24">
        <f t="shared" si="17"/>
        <v>0</v>
      </c>
      <c r="AD239" s="24">
        <f t="shared" si="18"/>
        <v>0</v>
      </c>
      <c r="AE239" s="56">
        <f t="shared" si="19"/>
        <v>-77.638500000000008</v>
      </c>
      <c r="AF239" s="24">
        <f t="shared" si="20"/>
        <v>-77.638500000000008</v>
      </c>
      <c r="AG239" s="39">
        <f t="shared" si="23"/>
        <v>0</v>
      </c>
      <c r="AH239" s="39">
        <f t="shared" si="24"/>
        <v>0</v>
      </c>
      <c r="AI239" s="65">
        <f t="shared" si="25"/>
        <v>10.631250000000001</v>
      </c>
      <c r="AJ239" s="65">
        <f t="shared" si="26"/>
        <v>-105.70500000000001</v>
      </c>
      <c r="AK239" s="58">
        <f t="shared" si="27"/>
        <v>3</v>
      </c>
      <c r="AL239" s="58">
        <f t="shared" si="28"/>
        <v>60</v>
      </c>
      <c r="AM239" s="58">
        <f t="shared" si="29"/>
        <v>240</v>
      </c>
    </row>
    <row r="240" spans="27:39" ht="20.100000000000001" customHeight="1" x14ac:dyDescent="0.2">
      <c r="AA240">
        <f t="shared" si="21"/>
        <v>23</v>
      </c>
      <c r="AB240" s="24">
        <f t="shared" si="22"/>
        <v>2.76</v>
      </c>
      <c r="AC240" s="24">
        <f t="shared" si="17"/>
        <v>0</v>
      </c>
      <c r="AD240" s="24">
        <f t="shared" si="18"/>
        <v>0</v>
      </c>
      <c r="AE240" s="56">
        <f t="shared" si="19"/>
        <v>-76.362750000000005</v>
      </c>
      <c r="AF240" s="24">
        <f t="shared" si="20"/>
        <v>-76.362750000000005</v>
      </c>
      <c r="AG240" s="39">
        <f t="shared" si="23"/>
        <v>0</v>
      </c>
      <c r="AH240" s="39">
        <f t="shared" si="24"/>
        <v>0</v>
      </c>
      <c r="AI240" s="65">
        <f t="shared" si="25"/>
        <v>10.631250000000001</v>
      </c>
      <c r="AJ240" s="65">
        <f t="shared" si="26"/>
        <v>-105.70500000000001</v>
      </c>
      <c r="AK240" s="58">
        <f t="shared" si="27"/>
        <v>3</v>
      </c>
      <c r="AL240" s="58">
        <f t="shared" si="28"/>
        <v>60</v>
      </c>
      <c r="AM240" s="58">
        <f t="shared" si="29"/>
        <v>240</v>
      </c>
    </row>
    <row r="241" spans="27:39" ht="20.100000000000001" customHeight="1" x14ac:dyDescent="0.2">
      <c r="AA241">
        <f t="shared" si="21"/>
        <v>24</v>
      </c>
      <c r="AB241" s="24">
        <f t="shared" si="22"/>
        <v>2.88</v>
      </c>
      <c r="AC241" s="24">
        <f t="shared" si="17"/>
        <v>0</v>
      </c>
      <c r="AD241" s="24">
        <f t="shared" si="18"/>
        <v>0</v>
      </c>
      <c r="AE241" s="56">
        <f t="shared" si="19"/>
        <v>-75.087000000000018</v>
      </c>
      <c r="AF241" s="24">
        <f t="shared" si="20"/>
        <v>-75.087000000000018</v>
      </c>
      <c r="AG241" s="39">
        <f t="shared" si="23"/>
        <v>0</v>
      </c>
      <c r="AH241" s="39">
        <f t="shared" si="24"/>
        <v>0</v>
      </c>
      <c r="AI241" s="65">
        <f t="shared" si="25"/>
        <v>10.631250000000001</v>
      </c>
      <c r="AJ241" s="65">
        <f t="shared" si="26"/>
        <v>-105.70500000000001</v>
      </c>
      <c r="AK241" s="58">
        <f t="shared" si="27"/>
        <v>3</v>
      </c>
      <c r="AL241" s="58">
        <f t="shared" si="28"/>
        <v>60</v>
      </c>
      <c r="AM241" s="58">
        <f t="shared" si="29"/>
        <v>240</v>
      </c>
    </row>
    <row r="242" spans="27:39" ht="20.100000000000001" customHeight="1" x14ac:dyDescent="0.2">
      <c r="AA242">
        <f t="shared" si="21"/>
        <v>25</v>
      </c>
      <c r="AB242" s="24">
        <f t="shared" si="22"/>
        <v>3</v>
      </c>
      <c r="AC242" s="24">
        <f t="shared" si="17"/>
        <v>0</v>
      </c>
      <c r="AD242" s="24">
        <f t="shared" si="18"/>
        <v>0</v>
      </c>
      <c r="AE242" s="56">
        <f t="shared" si="19"/>
        <v>-73.811250000000001</v>
      </c>
      <c r="AF242" s="24">
        <f t="shared" si="20"/>
        <v>-73.811250000000001</v>
      </c>
      <c r="AG242" s="39">
        <f t="shared" si="23"/>
        <v>0</v>
      </c>
      <c r="AH242" s="39">
        <f t="shared" si="24"/>
        <v>0</v>
      </c>
      <c r="AI242" s="65">
        <f t="shared" si="25"/>
        <v>10.631250000000001</v>
      </c>
      <c r="AJ242" s="65">
        <f t="shared" si="26"/>
        <v>-105.70500000000001</v>
      </c>
      <c r="AK242" s="58">
        <f t="shared" si="27"/>
        <v>3</v>
      </c>
      <c r="AL242" s="58">
        <f t="shared" si="28"/>
        <v>60</v>
      </c>
      <c r="AM242" s="58">
        <f t="shared" si="29"/>
        <v>240</v>
      </c>
    </row>
    <row r="243" spans="27:39" ht="20.100000000000001" customHeight="1" x14ac:dyDescent="0.2">
      <c r="AA243">
        <f t="shared" si="21"/>
        <v>26</v>
      </c>
      <c r="AB243" s="24">
        <f t="shared" si="22"/>
        <v>3.12</v>
      </c>
      <c r="AC243" s="24">
        <f t="shared" si="17"/>
        <v>-7.3440000000000065</v>
      </c>
      <c r="AD243" s="24">
        <f t="shared" si="18"/>
        <v>-0.43776000000000082</v>
      </c>
      <c r="AE243" s="56">
        <f t="shared" si="19"/>
        <v>-72.535500000000013</v>
      </c>
      <c r="AF243" s="24">
        <f t="shared" si="20"/>
        <v>-72.535500435456001</v>
      </c>
      <c r="AG243" s="39">
        <f t="shared" si="23"/>
        <v>0</v>
      </c>
      <c r="AH243" s="39">
        <f t="shared" si="24"/>
        <v>0</v>
      </c>
      <c r="AI243" s="65">
        <f t="shared" si="25"/>
        <v>10.631250000000001</v>
      </c>
      <c r="AJ243" s="65">
        <f t="shared" si="26"/>
        <v>-105.70500000000001</v>
      </c>
      <c r="AK243" s="58">
        <f t="shared" si="27"/>
        <v>3</v>
      </c>
      <c r="AL243" s="58">
        <f t="shared" si="28"/>
        <v>60</v>
      </c>
      <c r="AM243" s="58">
        <f t="shared" si="29"/>
        <v>240</v>
      </c>
    </row>
    <row r="244" spans="27:39" ht="20.100000000000001" customHeight="1" x14ac:dyDescent="0.2">
      <c r="AA244">
        <f t="shared" si="21"/>
        <v>27</v>
      </c>
      <c r="AB244" s="24">
        <f t="shared" si="22"/>
        <v>3.24</v>
      </c>
      <c r="AC244" s="24">
        <f t="shared" si="17"/>
        <v>-14.976000000000013</v>
      </c>
      <c r="AD244" s="24">
        <f t="shared" si="18"/>
        <v>-1.7740800000000032</v>
      </c>
      <c r="AE244" s="56">
        <f t="shared" si="19"/>
        <v>-71.259749999999997</v>
      </c>
      <c r="AF244" s="24">
        <f t="shared" si="20"/>
        <v>-71.259757022591998</v>
      </c>
      <c r="AG244" s="39">
        <f t="shared" si="23"/>
        <v>0</v>
      </c>
      <c r="AH244" s="39">
        <f t="shared" si="24"/>
        <v>0</v>
      </c>
      <c r="AI244" s="65">
        <f t="shared" si="25"/>
        <v>10.631250000000001</v>
      </c>
      <c r="AJ244" s="65">
        <f t="shared" si="26"/>
        <v>-105.70500000000001</v>
      </c>
      <c r="AK244" s="58">
        <f t="shared" si="27"/>
        <v>3</v>
      </c>
      <c r="AL244" s="58">
        <f t="shared" si="28"/>
        <v>60</v>
      </c>
      <c r="AM244" s="58">
        <f t="shared" si="29"/>
        <v>240</v>
      </c>
    </row>
    <row r="245" spans="27:39" ht="20.100000000000001" customHeight="1" x14ac:dyDescent="0.2">
      <c r="AA245">
        <f t="shared" si="21"/>
        <v>28</v>
      </c>
      <c r="AB245" s="24">
        <f t="shared" si="22"/>
        <v>3.36</v>
      </c>
      <c r="AC245" s="24">
        <f t="shared" si="17"/>
        <v>-22.895999999999994</v>
      </c>
      <c r="AD245" s="24">
        <f t="shared" si="18"/>
        <v>-4.0435199999999973</v>
      </c>
      <c r="AE245" s="56">
        <f t="shared" si="19"/>
        <v>-69.984000000000009</v>
      </c>
      <c r="AF245" s="24">
        <f t="shared" si="20"/>
        <v>-69.984035831808001</v>
      </c>
      <c r="AG245" s="39">
        <f t="shared" si="23"/>
        <v>0</v>
      </c>
      <c r="AH245" s="39">
        <f t="shared" si="24"/>
        <v>0</v>
      </c>
      <c r="AI245" s="65">
        <f t="shared" si="25"/>
        <v>10.631250000000001</v>
      </c>
      <c r="AJ245" s="65">
        <f t="shared" si="26"/>
        <v>-105.70500000000001</v>
      </c>
      <c r="AK245" s="58">
        <f t="shared" si="27"/>
        <v>3</v>
      </c>
      <c r="AL245" s="58">
        <f t="shared" si="28"/>
        <v>60</v>
      </c>
      <c r="AM245" s="58">
        <f t="shared" si="29"/>
        <v>240</v>
      </c>
    </row>
    <row r="246" spans="27:39" ht="20.100000000000001" customHeight="1" x14ac:dyDescent="0.2">
      <c r="AA246">
        <f t="shared" si="21"/>
        <v>29</v>
      </c>
      <c r="AB246" s="24">
        <f t="shared" si="22"/>
        <v>3.48</v>
      </c>
      <c r="AC246" s="24">
        <f t="shared" si="17"/>
        <v>-31.103999999999999</v>
      </c>
      <c r="AD246" s="24">
        <f t="shared" si="18"/>
        <v>-7.28064</v>
      </c>
      <c r="AE246" s="56">
        <f t="shared" si="19"/>
        <v>-68.708250000000007</v>
      </c>
      <c r="AF246" s="24">
        <f t="shared" si="20"/>
        <v>-68.708364130944005</v>
      </c>
      <c r="AG246" s="39">
        <f t="shared" si="23"/>
        <v>0</v>
      </c>
      <c r="AH246" s="39">
        <f t="shared" si="24"/>
        <v>0</v>
      </c>
      <c r="AI246" s="65">
        <f t="shared" si="25"/>
        <v>10.631250000000001</v>
      </c>
      <c r="AJ246" s="65">
        <f t="shared" si="26"/>
        <v>-105.70500000000001</v>
      </c>
      <c r="AK246" s="58">
        <f t="shared" si="27"/>
        <v>3</v>
      </c>
      <c r="AL246" s="58">
        <f t="shared" si="28"/>
        <v>60</v>
      </c>
      <c r="AM246" s="58">
        <f t="shared" si="29"/>
        <v>240</v>
      </c>
    </row>
    <row r="247" spans="27:39" ht="20.100000000000001" customHeight="1" x14ac:dyDescent="0.2">
      <c r="AA247">
        <f t="shared" si="21"/>
        <v>30</v>
      </c>
      <c r="AB247" s="24">
        <f t="shared" si="22"/>
        <v>3.6</v>
      </c>
      <c r="AC247" s="24">
        <f t="shared" si="17"/>
        <v>-39.600000000000009</v>
      </c>
      <c r="AD247" s="24">
        <f t="shared" si="18"/>
        <v>-11.520000000000003</v>
      </c>
      <c r="AE247" s="56">
        <f t="shared" si="19"/>
        <v>-67.432500000000005</v>
      </c>
      <c r="AF247" s="24">
        <f t="shared" si="20"/>
        <v>-67.432780800000003</v>
      </c>
      <c r="AG247" s="39">
        <f t="shared" si="23"/>
        <v>0</v>
      </c>
      <c r="AH247" s="39">
        <f t="shared" si="24"/>
        <v>0</v>
      </c>
      <c r="AI247" s="65">
        <f t="shared" si="25"/>
        <v>10.631250000000001</v>
      </c>
      <c r="AJ247" s="65">
        <f t="shared" si="26"/>
        <v>-105.70500000000001</v>
      </c>
      <c r="AK247" s="58">
        <f t="shared" si="27"/>
        <v>3</v>
      </c>
      <c r="AL247" s="58">
        <f t="shared" si="28"/>
        <v>60</v>
      </c>
      <c r="AM247" s="58">
        <f t="shared" si="29"/>
        <v>240</v>
      </c>
    </row>
    <row r="248" spans="27:39" ht="20.100000000000001" customHeight="1" x14ac:dyDescent="0.2">
      <c r="AA248">
        <f t="shared" si="21"/>
        <v>31</v>
      </c>
      <c r="AB248" s="24">
        <f t="shared" si="22"/>
        <v>3.72</v>
      </c>
      <c r="AC248" s="24">
        <f t="shared" si="17"/>
        <v>-48.384000000000015</v>
      </c>
      <c r="AD248" s="24">
        <f t="shared" si="18"/>
        <v>-16.796160000000011</v>
      </c>
      <c r="AE248" s="56">
        <f t="shared" si="19"/>
        <v>-66.156750000000002</v>
      </c>
      <c r="AF248" s="24">
        <f t="shared" si="20"/>
        <v>-66.157336745856</v>
      </c>
      <c r="AG248" s="39">
        <f t="shared" si="23"/>
        <v>0</v>
      </c>
      <c r="AH248" s="39">
        <f t="shared" si="24"/>
        <v>0</v>
      </c>
      <c r="AI248" s="65">
        <f t="shared" si="25"/>
        <v>10.631250000000001</v>
      </c>
      <c r="AJ248" s="65">
        <f t="shared" si="26"/>
        <v>-105.70500000000001</v>
      </c>
      <c r="AK248" s="58">
        <f t="shared" si="27"/>
        <v>3</v>
      </c>
      <c r="AL248" s="58">
        <f t="shared" si="28"/>
        <v>60</v>
      </c>
      <c r="AM248" s="58">
        <f t="shared" si="29"/>
        <v>240</v>
      </c>
    </row>
    <row r="249" spans="27:39" ht="20.100000000000001" customHeight="1" x14ac:dyDescent="0.2">
      <c r="AA249">
        <f t="shared" si="21"/>
        <v>32</v>
      </c>
      <c r="AB249" s="24">
        <f t="shared" si="22"/>
        <v>3.84</v>
      </c>
      <c r="AC249" s="24">
        <f t="shared" ref="AC249:AC280" si="30" xml:space="preserve"> IF( AB249 &lt;= AK249, AG249, AG249 - AL249*(AB249 - AK249) - (AM249 - AL249)*(AB249 - AK249)^2/(2*(L - AK249))   )</f>
        <v>-57.455999999999989</v>
      </c>
      <c r="AD249" s="24">
        <f t="shared" ref="AD249:AD280" si="31" xml:space="preserve"> IF( AB249 &lt;= AK249,  AH249 + AG249*AB249,   AH249 + AG249*AB249  - AL249*(AB249 - AK249)^2/2 - (AM249 - AL249)*(AB249 - AK249)^3/(6*(L - AK249) )   )</f>
        <v>-23.143679999999989</v>
      </c>
      <c r="AE249" s="56">
        <f t="shared" ref="AE249:AE280" si="32" xml:space="preserve"> AJ249 +  AI249*AB249 + AH249*AB249^2*100000/(2*E*I) + AG249*AB249^3*100000/(6*E*I)</f>
        <v>-64.881</v>
      </c>
      <c r="AF249" s="24">
        <f t="shared" ref="AF249:AF280" si="33" xml:space="preserve"> IF( AB249 &lt;= AK249,  AE249,        AE249  - AL249*(AB249 - AK249)^4*100000/(24*E*I) - (AM249 - AL249)*(AB249 - AK249)^5*100000/(120*E*I*(L - AK249) )  )</f>
        <v>-64.882095316992007</v>
      </c>
      <c r="AG249" s="39">
        <f t="shared" si="23"/>
        <v>0</v>
      </c>
      <c r="AH249" s="39">
        <f t="shared" si="24"/>
        <v>0</v>
      </c>
      <c r="AI249" s="65">
        <f t="shared" si="25"/>
        <v>10.631250000000001</v>
      </c>
      <c r="AJ249" s="65">
        <f t="shared" si="26"/>
        <v>-105.70500000000001</v>
      </c>
      <c r="AK249" s="58">
        <f t="shared" si="27"/>
        <v>3</v>
      </c>
      <c r="AL249" s="58">
        <f t="shared" si="28"/>
        <v>60</v>
      </c>
      <c r="AM249" s="58">
        <f t="shared" si="29"/>
        <v>240</v>
      </c>
    </row>
    <row r="250" spans="27:39" ht="20.100000000000001" customHeight="1" x14ac:dyDescent="0.2">
      <c r="AA250">
        <f t="shared" si="21"/>
        <v>33</v>
      </c>
      <c r="AB250" s="24">
        <f t="shared" si="22"/>
        <v>3.96</v>
      </c>
      <c r="AC250" s="24">
        <f t="shared" si="30"/>
        <v>-66.816000000000003</v>
      </c>
      <c r="AD250" s="24">
        <f t="shared" si="31"/>
        <v>-30.59712</v>
      </c>
      <c r="AE250" s="56">
        <f t="shared" si="32"/>
        <v>-63.605250000000005</v>
      </c>
      <c r="AF250" s="24">
        <f t="shared" si="33"/>
        <v>-63.607132718208007</v>
      </c>
      <c r="AG250" s="39">
        <f t="shared" si="23"/>
        <v>0</v>
      </c>
      <c r="AH250" s="39">
        <f t="shared" si="24"/>
        <v>0</v>
      </c>
      <c r="AI250" s="65">
        <f t="shared" si="25"/>
        <v>10.631250000000001</v>
      </c>
      <c r="AJ250" s="65">
        <f t="shared" si="26"/>
        <v>-105.70500000000001</v>
      </c>
      <c r="AK250" s="58">
        <f t="shared" si="27"/>
        <v>3</v>
      </c>
      <c r="AL250" s="58">
        <f t="shared" si="28"/>
        <v>60</v>
      </c>
      <c r="AM250" s="58">
        <f t="shared" si="29"/>
        <v>240</v>
      </c>
    </row>
    <row r="251" spans="27:39" ht="20.100000000000001" customHeight="1" x14ac:dyDescent="0.2">
      <c r="AA251">
        <f t="shared" si="21"/>
        <v>34</v>
      </c>
      <c r="AB251" s="24">
        <f t="shared" si="22"/>
        <v>4.08</v>
      </c>
      <c r="AC251" s="24">
        <f t="shared" si="30"/>
        <v>-76.464000000000013</v>
      </c>
      <c r="AD251" s="24">
        <f t="shared" si="31"/>
        <v>-39.191040000000008</v>
      </c>
      <c r="AE251" s="56">
        <f t="shared" si="32"/>
        <v>-62.329500000000003</v>
      </c>
      <c r="AF251" s="24">
        <f t="shared" si="33"/>
        <v>-62.332538425344005</v>
      </c>
      <c r="AG251" s="39">
        <f t="shared" si="23"/>
        <v>0</v>
      </c>
      <c r="AH251" s="39">
        <f t="shared" si="24"/>
        <v>0</v>
      </c>
      <c r="AI251" s="65">
        <f t="shared" si="25"/>
        <v>10.631250000000001</v>
      </c>
      <c r="AJ251" s="65">
        <f t="shared" si="26"/>
        <v>-105.70500000000001</v>
      </c>
      <c r="AK251" s="58">
        <f t="shared" si="27"/>
        <v>3</v>
      </c>
      <c r="AL251" s="58">
        <f t="shared" si="28"/>
        <v>60</v>
      </c>
      <c r="AM251" s="58">
        <f t="shared" si="29"/>
        <v>240</v>
      </c>
    </row>
    <row r="252" spans="27:39" ht="20.100000000000001" customHeight="1" x14ac:dyDescent="0.2">
      <c r="AA252">
        <f t="shared" si="21"/>
        <v>35</v>
      </c>
      <c r="AB252" s="24">
        <f t="shared" si="22"/>
        <v>4.2</v>
      </c>
      <c r="AC252" s="24">
        <f t="shared" si="30"/>
        <v>-86.40000000000002</v>
      </c>
      <c r="AD252" s="24">
        <f t="shared" si="31"/>
        <v>-48.960000000000015</v>
      </c>
      <c r="AE252" s="56">
        <f t="shared" si="32"/>
        <v>-61.053750000000008</v>
      </c>
      <c r="AF252" s="24">
        <f t="shared" si="33"/>
        <v>-61.058415600000011</v>
      </c>
      <c r="AG252" s="39">
        <f t="shared" si="23"/>
        <v>0</v>
      </c>
      <c r="AH252" s="39">
        <f t="shared" si="24"/>
        <v>0</v>
      </c>
      <c r="AI252" s="65">
        <f t="shared" si="25"/>
        <v>10.631250000000001</v>
      </c>
      <c r="AJ252" s="65">
        <f t="shared" si="26"/>
        <v>-105.70500000000001</v>
      </c>
      <c r="AK252" s="58">
        <f t="shared" si="27"/>
        <v>3</v>
      </c>
      <c r="AL252" s="58">
        <f t="shared" si="28"/>
        <v>60</v>
      </c>
      <c r="AM252" s="58">
        <f t="shared" si="29"/>
        <v>240</v>
      </c>
    </row>
    <row r="253" spans="27:39" ht="20.100000000000001" customHeight="1" x14ac:dyDescent="0.2">
      <c r="AA253">
        <f t="shared" si="21"/>
        <v>36</v>
      </c>
      <c r="AB253" s="24">
        <f t="shared" si="22"/>
        <v>4.32</v>
      </c>
      <c r="AC253" s="24">
        <f t="shared" si="30"/>
        <v>-96.624000000000024</v>
      </c>
      <c r="AD253" s="24">
        <f t="shared" si="31"/>
        <v>-59.938560000000031</v>
      </c>
      <c r="AE253" s="56">
        <f t="shared" si="32"/>
        <v>-59.778000000000006</v>
      </c>
      <c r="AF253" s="24">
        <f t="shared" si="33"/>
        <v>-59.784881504255999</v>
      </c>
      <c r="AG253" s="39">
        <f t="shared" si="23"/>
        <v>0</v>
      </c>
      <c r="AH253" s="39">
        <f t="shared" si="24"/>
        <v>0</v>
      </c>
      <c r="AI253" s="65">
        <f t="shared" si="25"/>
        <v>10.631250000000001</v>
      </c>
      <c r="AJ253" s="65">
        <f t="shared" si="26"/>
        <v>-105.70500000000001</v>
      </c>
      <c r="AK253" s="58">
        <f t="shared" si="27"/>
        <v>3</v>
      </c>
      <c r="AL253" s="58">
        <f t="shared" si="28"/>
        <v>60</v>
      </c>
      <c r="AM253" s="58">
        <f t="shared" si="29"/>
        <v>240</v>
      </c>
    </row>
    <row r="254" spans="27:39" ht="20.100000000000001" customHeight="1" x14ac:dyDescent="0.2">
      <c r="AA254">
        <f t="shared" si="21"/>
        <v>37</v>
      </c>
      <c r="AB254" s="24">
        <f t="shared" si="22"/>
        <v>4.4400000000000004</v>
      </c>
      <c r="AC254" s="24">
        <f t="shared" si="30"/>
        <v>-107.13600000000002</v>
      </c>
      <c r="AD254" s="24">
        <f t="shared" si="31"/>
        <v>-72.161280000000048</v>
      </c>
      <c r="AE254" s="56">
        <f t="shared" si="32"/>
        <v>-58.502250000000004</v>
      </c>
      <c r="AF254" s="24">
        <f t="shared" si="33"/>
        <v>-58.512067915392009</v>
      </c>
      <c r="AG254" s="39">
        <f t="shared" si="23"/>
        <v>0</v>
      </c>
      <c r="AH254" s="39">
        <f t="shared" si="24"/>
        <v>0</v>
      </c>
      <c r="AI254" s="65">
        <f t="shared" si="25"/>
        <v>10.631250000000001</v>
      </c>
      <c r="AJ254" s="65">
        <f t="shared" si="26"/>
        <v>-105.70500000000001</v>
      </c>
      <c r="AK254" s="58">
        <f t="shared" si="27"/>
        <v>3</v>
      </c>
      <c r="AL254" s="58">
        <f t="shared" si="28"/>
        <v>60</v>
      </c>
      <c r="AM254" s="58">
        <f t="shared" si="29"/>
        <v>240</v>
      </c>
    </row>
    <row r="255" spans="27:39" ht="20.100000000000001" customHeight="1" x14ac:dyDescent="0.2">
      <c r="AA255">
        <f t="shared" si="21"/>
        <v>38</v>
      </c>
      <c r="AB255" s="24">
        <f t="shared" si="22"/>
        <v>4.5599999999999996</v>
      </c>
      <c r="AC255" s="24">
        <f t="shared" si="30"/>
        <v>-117.93599999999996</v>
      </c>
      <c r="AD255" s="24">
        <f t="shared" si="31"/>
        <v>-85.66271999999995</v>
      </c>
      <c r="AE255" s="56">
        <f t="shared" si="32"/>
        <v>-57.226500000000009</v>
      </c>
      <c r="AF255" s="24">
        <f t="shared" si="33"/>
        <v>-57.240121540608008</v>
      </c>
      <c r="AG255" s="39">
        <f t="shared" si="23"/>
        <v>0</v>
      </c>
      <c r="AH255" s="39">
        <f t="shared" si="24"/>
        <v>0</v>
      </c>
      <c r="AI255" s="65">
        <f t="shared" si="25"/>
        <v>10.631250000000001</v>
      </c>
      <c r="AJ255" s="65">
        <f t="shared" si="26"/>
        <v>-105.70500000000001</v>
      </c>
      <c r="AK255" s="58">
        <f t="shared" si="27"/>
        <v>3</v>
      </c>
      <c r="AL255" s="58">
        <f t="shared" si="28"/>
        <v>60</v>
      </c>
      <c r="AM255" s="58">
        <f t="shared" si="29"/>
        <v>240</v>
      </c>
    </row>
    <row r="256" spans="27:39" ht="20.100000000000001" customHeight="1" x14ac:dyDescent="0.2">
      <c r="AA256">
        <f t="shared" si="21"/>
        <v>39</v>
      </c>
      <c r="AB256" s="24">
        <f t="shared" si="22"/>
        <v>4.68</v>
      </c>
      <c r="AC256" s="24">
        <f t="shared" si="30"/>
        <v>-129.02399999999997</v>
      </c>
      <c r="AD256" s="24">
        <f t="shared" si="31"/>
        <v>-100.47743999999996</v>
      </c>
      <c r="AE256" s="56">
        <f t="shared" si="32"/>
        <v>-55.950750000000006</v>
      </c>
      <c r="AF256" s="24">
        <f t="shared" si="33"/>
        <v>-55.969204431744004</v>
      </c>
      <c r="AG256" s="39">
        <f t="shared" si="23"/>
        <v>0</v>
      </c>
      <c r="AH256" s="39">
        <f t="shared" si="24"/>
        <v>0</v>
      </c>
      <c r="AI256" s="65">
        <f t="shared" si="25"/>
        <v>10.631250000000001</v>
      </c>
      <c r="AJ256" s="65">
        <f t="shared" si="26"/>
        <v>-105.70500000000001</v>
      </c>
      <c r="AK256" s="58">
        <f t="shared" si="27"/>
        <v>3</v>
      </c>
      <c r="AL256" s="58">
        <f t="shared" si="28"/>
        <v>60</v>
      </c>
      <c r="AM256" s="58">
        <f t="shared" si="29"/>
        <v>240</v>
      </c>
    </row>
    <row r="257" spans="27:39" ht="20.100000000000001" customHeight="1" x14ac:dyDescent="0.2">
      <c r="AA257">
        <f t="shared" si="21"/>
        <v>40</v>
      </c>
      <c r="AB257" s="24">
        <f t="shared" si="22"/>
        <v>4.8</v>
      </c>
      <c r="AC257" s="24">
        <f t="shared" si="30"/>
        <v>-140.39999999999998</v>
      </c>
      <c r="AD257" s="24">
        <f t="shared" si="31"/>
        <v>-116.63999999999997</v>
      </c>
      <c r="AE257" s="56">
        <f t="shared" si="32"/>
        <v>-54.675000000000004</v>
      </c>
      <c r="AF257" s="24">
        <f t="shared" si="33"/>
        <v>-54.699494400000006</v>
      </c>
      <c r="AG257" s="39">
        <f t="shared" si="23"/>
        <v>0</v>
      </c>
      <c r="AH257" s="39">
        <f t="shared" si="24"/>
        <v>0</v>
      </c>
      <c r="AI257" s="65">
        <f t="shared" si="25"/>
        <v>10.631250000000001</v>
      </c>
      <c r="AJ257" s="65">
        <f t="shared" si="26"/>
        <v>-105.70500000000001</v>
      </c>
      <c r="AK257" s="58">
        <f t="shared" si="27"/>
        <v>3</v>
      </c>
      <c r="AL257" s="58">
        <f t="shared" si="28"/>
        <v>60</v>
      </c>
      <c r="AM257" s="58">
        <f t="shared" si="29"/>
        <v>240</v>
      </c>
    </row>
    <row r="258" spans="27:39" ht="20.100000000000001" customHeight="1" x14ac:dyDescent="0.2">
      <c r="AA258">
        <f t="shared" si="21"/>
        <v>41</v>
      </c>
      <c r="AB258" s="24">
        <f t="shared" si="22"/>
        <v>4.92</v>
      </c>
      <c r="AC258" s="24">
        <f t="shared" si="30"/>
        <v>-152.06399999999999</v>
      </c>
      <c r="AD258" s="24">
        <f t="shared" si="31"/>
        <v>-134.18495999999999</v>
      </c>
      <c r="AE258" s="56">
        <f t="shared" si="32"/>
        <v>-53.399250000000009</v>
      </c>
      <c r="AF258" s="24">
        <f t="shared" si="33"/>
        <v>-53.431185430656008</v>
      </c>
      <c r="AG258" s="39">
        <f t="shared" si="23"/>
        <v>0</v>
      </c>
      <c r="AH258" s="39">
        <f t="shared" si="24"/>
        <v>0</v>
      </c>
      <c r="AI258" s="65">
        <f t="shared" si="25"/>
        <v>10.631250000000001</v>
      </c>
      <c r="AJ258" s="65">
        <f t="shared" si="26"/>
        <v>-105.70500000000001</v>
      </c>
      <c r="AK258" s="58">
        <f t="shared" si="27"/>
        <v>3</v>
      </c>
      <c r="AL258" s="58">
        <f t="shared" si="28"/>
        <v>60</v>
      </c>
      <c r="AM258" s="58">
        <f t="shared" si="29"/>
        <v>240</v>
      </c>
    </row>
    <row r="259" spans="27:39" ht="20.100000000000001" customHeight="1" x14ac:dyDescent="0.2">
      <c r="AA259">
        <f t="shared" si="21"/>
        <v>42</v>
      </c>
      <c r="AB259" s="24">
        <f t="shared" si="22"/>
        <v>5.04</v>
      </c>
      <c r="AC259" s="24">
        <f t="shared" si="30"/>
        <v>-164.01600000000002</v>
      </c>
      <c r="AD259" s="24">
        <f t="shared" si="31"/>
        <v>-153.14688000000001</v>
      </c>
      <c r="AE259" s="56">
        <f t="shared" si="32"/>
        <v>-52.123500000000007</v>
      </c>
      <c r="AF259" s="24">
        <f t="shared" si="33"/>
        <v>-52.16448809779201</v>
      </c>
      <c r="AG259" s="39">
        <f t="shared" si="23"/>
        <v>0</v>
      </c>
      <c r="AH259" s="39">
        <f t="shared" si="24"/>
        <v>0</v>
      </c>
      <c r="AI259" s="65">
        <f t="shared" si="25"/>
        <v>10.631250000000001</v>
      </c>
      <c r="AJ259" s="65">
        <f t="shared" si="26"/>
        <v>-105.70500000000001</v>
      </c>
      <c r="AK259" s="58">
        <f t="shared" si="27"/>
        <v>3</v>
      </c>
      <c r="AL259" s="58">
        <f t="shared" si="28"/>
        <v>60</v>
      </c>
      <c r="AM259" s="58">
        <f t="shared" si="29"/>
        <v>240</v>
      </c>
    </row>
    <row r="260" spans="27:39" ht="20.100000000000001" customHeight="1" x14ac:dyDescent="0.2">
      <c r="AA260">
        <f t="shared" si="21"/>
        <v>43</v>
      </c>
      <c r="AB260" s="24">
        <f t="shared" si="22"/>
        <v>5.16</v>
      </c>
      <c r="AC260" s="24">
        <f t="shared" si="30"/>
        <v>-176.25600000000003</v>
      </c>
      <c r="AD260" s="24">
        <f t="shared" si="31"/>
        <v>-173.56032000000002</v>
      </c>
      <c r="AE260" s="56">
        <f t="shared" si="32"/>
        <v>-50.847750000000005</v>
      </c>
      <c r="AF260" s="24">
        <f t="shared" si="33"/>
        <v>-50.899629979008004</v>
      </c>
      <c r="AG260" s="39">
        <f t="shared" si="23"/>
        <v>0</v>
      </c>
      <c r="AH260" s="39">
        <f t="shared" si="24"/>
        <v>0</v>
      </c>
      <c r="AI260" s="65">
        <f t="shared" si="25"/>
        <v>10.631250000000001</v>
      </c>
      <c r="AJ260" s="65">
        <f t="shared" si="26"/>
        <v>-105.70500000000001</v>
      </c>
      <c r="AK260" s="58">
        <f t="shared" si="27"/>
        <v>3</v>
      </c>
      <c r="AL260" s="58">
        <f t="shared" si="28"/>
        <v>60</v>
      </c>
      <c r="AM260" s="58">
        <f t="shared" si="29"/>
        <v>240</v>
      </c>
    </row>
    <row r="261" spans="27:39" ht="20.100000000000001" customHeight="1" x14ac:dyDescent="0.2">
      <c r="AA261">
        <f t="shared" si="21"/>
        <v>44</v>
      </c>
      <c r="AB261" s="24">
        <f t="shared" si="22"/>
        <v>5.28</v>
      </c>
      <c r="AC261" s="24">
        <f t="shared" si="30"/>
        <v>-188.78400000000002</v>
      </c>
      <c r="AD261" s="24">
        <f t="shared" si="31"/>
        <v>-195.45984000000004</v>
      </c>
      <c r="AE261" s="56">
        <f t="shared" si="32"/>
        <v>-49.572000000000003</v>
      </c>
      <c r="AF261" s="24">
        <f t="shared" si="33"/>
        <v>-49.636856070143999</v>
      </c>
      <c r="AG261" s="39">
        <f t="shared" si="23"/>
        <v>0</v>
      </c>
      <c r="AH261" s="39">
        <f t="shared" si="24"/>
        <v>0</v>
      </c>
      <c r="AI261" s="65">
        <f t="shared" si="25"/>
        <v>10.631250000000001</v>
      </c>
      <c r="AJ261" s="65">
        <f t="shared" si="26"/>
        <v>-105.70500000000001</v>
      </c>
      <c r="AK261" s="58">
        <f t="shared" si="27"/>
        <v>3</v>
      </c>
      <c r="AL261" s="58">
        <f t="shared" si="28"/>
        <v>60</v>
      </c>
      <c r="AM261" s="58">
        <f t="shared" si="29"/>
        <v>240</v>
      </c>
    </row>
    <row r="262" spans="27:39" ht="20.100000000000001" customHeight="1" x14ac:dyDescent="0.2">
      <c r="AA262">
        <f t="shared" si="21"/>
        <v>45</v>
      </c>
      <c r="AB262" s="24">
        <f t="shared" si="22"/>
        <v>5.4</v>
      </c>
      <c r="AC262" s="24">
        <f t="shared" si="30"/>
        <v>-201.60000000000002</v>
      </c>
      <c r="AD262" s="24">
        <f t="shared" si="31"/>
        <v>-218.88000000000005</v>
      </c>
      <c r="AE262" s="56">
        <f t="shared" si="32"/>
        <v>-48.296250000000001</v>
      </c>
      <c r="AF262" s="24">
        <f t="shared" si="33"/>
        <v>-48.376429199999997</v>
      </c>
      <c r="AG262" s="39">
        <f t="shared" si="23"/>
        <v>0</v>
      </c>
      <c r="AH262" s="39">
        <f t="shared" si="24"/>
        <v>0</v>
      </c>
      <c r="AI262" s="65">
        <f t="shared" si="25"/>
        <v>10.631250000000001</v>
      </c>
      <c r="AJ262" s="65">
        <f t="shared" si="26"/>
        <v>-105.70500000000001</v>
      </c>
      <c r="AK262" s="58">
        <f t="shared" si="27"/>
        <v>3</v>
      </c>
      <c r="AL262" s="58">
        <f t="shared" si="28"/>
        <v>60</v>
      </c>
      <c r="AM262" s="58">
        <f t="shared" si="29"/>
        <v>240</v>
      </c>
    </row>
    <row r="263" spans="27:39" ht="20.100000000000001" customHeight="1" x14ac:dyDescent="0.2">
      <c r="AA263">
        <f t="shared" si="21"/>
        <v>46</v>
      </c>
      <c r="AB263" s="24">
        <f t="shared" si="22"/>
        <v>5.52</v>
      </c>
      <c r="AC263" s="24">
        <f t="shared" si="30"/>
        <v>-214.70399999999998</v>
      </c>
      <c r="AD263" s="24">
        <f t="shared" si="31"/>
        <v>-243.85535999999991</v>
      </c>
      <c r="AE263" s="56">
        <f t="shared" si="32"/>
        <v>-47.020500000000013</v>
      </c>
      <c r="AF263" s="24">
        <f t="shared" si="33"/>
        <v>-47.118630445056013</v>
      </c>
      <c r="AG263" s="39">
        <f t="shared" si="23"/>
        <v>0</v>
      </c>
      <c r="AH263" s="39">
        <f t="shared" si="24"/>
        <v>0</v>
      </c>
      <c r="AI263" s="65">
        <f t="shared" si="25"/>
        <v>10.631250000000001</v>
      </c>
      <c r="AJ263" s="65">
        <f t="shared" si="26"/>
        <v>-105.70500000000001</v>
      </c>
      <c r="AK263" s="58">
        <f t="shared" si="27"/>
        <v>3</v>
      </c>
      <c r="AL263" s="58">
        <f t="shared" si="28"/>
        <v>60</v>
      </c>
      <c r="AM263" s="58">
        <f t="shared" si="29"/>
        <v>240</v>
      </c>
    </row>
    <row r="264" spans="27:39" ht="20.100000000000001" customHeight="1" x14ac:dyDescent="0.2">
      <c r="AA264">
        <f t="shared" si="21"/>
        <v>47</v>
      </c>
      <c r="AB264" s="24">
        <f t="shared" si="22"/>
        <v>5.64</v>
      </c>
      <c r="AC264" s="24">
        <f t="shared" si="30"/>
        <v>-228.09599999999995</v>
      </c>
      <c r="AD264" s="24">
        <f t="shared" si="31"/>
        <v>-270.42047999999988</v>
      </c>
      <c r="AE264" s="56">
        <f t="shared" si="32"/>
        <v>-45.74475000000001</v>
      </c>
      <c r="AF264" s="24">
        <f t="shared" si="33"/>
        <v>-45.863759544192014</v>
      </c>
      <c r="AG264" s="39">
        <f t="shared" si="23"/>
        <v>0</v>
      </c>
      <c r="AH264" s="39">
        <f t="shared" si="24"/>
        <v>0</v>
      </c>
      <c r="AI264" s="65">
        <f t="shared" si="25"/>
        <v>10.631250000000001</v>
      </c>
      <c r="AJ264" s="65">
        <f t="shared" si="26"/>
        <v>-105.70500000000001</v>
      </c>
      <c r="AK264" s="58">
        <f t="shared" si="27"/>
        <v>3</v>
      </c>
      <c r="AL264" s="58">
        <f t="shared" si="28"/>
        <v>60</v>
      </c>
      <c r="AM264" s="58">
        <f t="shared" si="29"/>
        <v>240</v>
      </c>
    </row>
    <row r="265" spans="27:39" ht="20.100000000000001" customHeight="1" x14ac:dyDescent="0.2">
      <c r="AA265">
        <f t="shared" si="21"/>
        <v>48</v>
      </c>
      <c r="AB265" s="24">
        <f t="shared" si="22"/>
        <v>5.76</v>
      </c>
      <c r="AC265" s="24">
        <f t="shared" si="30"/>
        <v>-241.77599999999998</v>
      </c>
      <c r="AD265" s="24">
        <f t="shared" si="31"/>
        <v>-298.60991999999993</v>
      </c>
      <c r="AE265" s="56">
        <f t="shared" si="32"/>
        <v>-44.469000000000008</v>
      </c>
      <c r="AF265" s="24">
        <f t="shared" si="33"/>
        <v>-44.612135313408004</v>
      </c>
      <c r="AG265" s="39">
        <f t="shared" si="23"/>
        <v>0</v>
      </c>
      <c r="AH265" s="39">
        <f t="shared" si="24"/>
        <v>0</v>
      </c>
      <c r="AI265" s="65">
        <f t="shared" si="25"/>
        <v>10.631250000000001</v>
      </c>
      <c r="AJ265" s="65">
        <f t="shared" si="26"/>
        <v>-105.70500000000001</v>
      </c>
      <c r="AK265" s="58">
        <f t="shared" si="27"/>
        <v>3</v>
      </c>
      <c r="AL265" s="58">
        <f t="shared" si="28"/>
        <v>60</v>
      </c>
      <c r="AM265" s="58">
        <f t="shared" si="29"/>
        <v>240</v>
      </c>
    </row>
    <row r="266" spans="27:39" ht="20.100000000000001" customHeight="1" x14ac:dyDescent="0.2">
      <c r="AA266">
        <f t="shared" si="21"/>
        <v>49</v>
      </c>
      <c r="AB266" s="24">
        <f t="shared" si="22"/>
        <v>5.88</v>
      </c>
      <c r="AC266" s="24">
        <f t="shared" si="30"/>
        <v>-255.74399999999997</v>
      </c>
      <c r="AD266" s="24">
        <f t="shared" si="31"/>
        <v>-328.45823999999999</v>
      </c>
      <c r="AE266" s="56">
        <f t="shared" si="32"/>
        <v>-43.193250000000006</v>
      </c>
      <c r="AF266" s="24">
        <f t="shared" si="33"/>
        <v>-43.364096060544</v>
      </c>
      <c r="AG266" s="39">
        <f t="shared" si="23"/>
        <v>0</v>
      </c>
      <c r="AH266" s="39">
        <f t="shared" si="24"/>
        <v>0</v>
      </c>
      <c r="AI266" s="65">
        <f t="shared" si="25"/>
        <v>10.631250000000001</v>
      </c>
      <c r="AJ266" s="65">
        <f t="shared" si="26"/>
        <v>-105.70500000000001</v>
      </c>
      <c r="AK266" s="58">
        <f t="shared" si="27"/>
        <v>3</v>
      </c>
      <c r="AL266" s="58">
        <f t="shared" si="28"/>
        <v>60</v>
      </c>
      <c r="AM266" s="58">
        <f t="shared" si="29"/>
        <v>240</v>
      </c>
    </row>
    <row r="267" spans="27:39" ht="20.100000000000001" customHeight="1" x14ac:dyDescent="0.2">
      <c r="AA267">
        <f t="shared" si="21"/>
        <v>50</v>
      </c>
      <c r="AB267" s="24">
        <f t="shared" si="22"/>
        <v>6</v>
      </c>
      <c r="AC267" s="24">
        <f t="shared" si="30"/>
        <v>-270</v>
      </c>
      <c r="AD267" s="24">
        <f t="shared" si="31"/>
        <v>-360</v>
      </c>
      <c r="AE267" s="56">
        <f t="shared" si="32"/>
        <v>-41.917500000000004</v>
      </c>
      <c r="AF267" s="24">
        <f t="shared" si="33"/>
        <v>-42.120000000000005</v>
      </c>
      <c r="AG267" s="39">
        <f t="shared" si="23"/>
        <v>0</v>
      </c>
      <c r="AH267" s="39">
        <f t="shared" si="24"/>
        <v>0</v>
      </c>
      <c r="AI267" s="65">
        <f t="shared" si="25"/>
        <v>10.631250000000001</v>
      </c>
      <c r="AJ267" s="65">
        <f t="shared" si="26"/>
        <v>-105.70500000000001</v>
      </c>
      <c r="AK267" s="58">
        <f t="shared" si="27"/>
        <v>3</v>
      </c>
      <c r="AL267" s="58">
        <f t="shared" si="28"/>
        <v>60</v>
      </c>
      <c r="AM267" s="58">
        <f t="shared" si="29"/>
        <v>240</v>
      </c>
    </row>
    <row r="268" spans="27:39" ht="20.100000000000001" customHeight="1" x14ac:dyDescent="0.2">
      <c r="AA268">
        <f t="shared" si="21"/>
        <v>51</v>
      </c>
      <c r="AB268" s="24">
        <f t="shared" si="22"/>
        <v>6.12</v>
      </c>
      <c r="AC268" s="24">
        <f t="shared" si="30"/>
        <v>-284.54400000000004</v>
      </c>
      <c r="AD268" s="24">
        <f t="shared" si="31"/>
        <v>-393.26976000000002</v>
      </c>
      <c r="AE268" s="56">
        <f t="shared" si="32"/>
        <v>-40.641750000000002</v>
      </c>
      <c r="AF268" s="24">
        <f t="shared" si="33"/>
        <v>-40.880225667456003</v>
      </c>
      <c r="AG268" s="39">
        <f t="shared" si="23"/>
        <v>0</v>
      </c>
      <c r="AH268" s="39">
        <f t="shared" si="24"/>
        <v>0</v>
      </c>
      <c r="AI268" s="65">
        <f t="shared" si="25"/>
        <v>10.631250000000001</v>
      </c>
      <c r="AJ268" s="65">
        <f t="shared" si="26"/>
        <v>-105.70500000000001</v>
      </c>
      <c r="AK268" s="58">
        <f t="shared" si="27"/>
        <v>3</v>
      </c>
      <c r="AL268" s="58">
        <f t="shared" si="28"/>
        <v>60</v>
      </c>
      <c r="AM268" s="58">
        <f t="shared" si="29"/>
        <v>240</v>
      </c>
    </row>
    <row r="269" spans="27:39" ht="20.100000000000001" customHeight="1" x14ac:dyDescent="0.2">
      <c r="AA269">
        <f t="shared" si="21"/>
        <v>52</v>
      </c>
      <c r="AB269" s="24">
        <f t="shared" si="22"/>
        <v>6.24</v>
      </c>
      <c r="AC269" s="24">
        <f t="shared" si="30"/>
        <v>-299.37600000000003</v>
      </c>
      <c r="AD269" s="24">
        <f t="shared" si="31"/>
        <v>-428.3020800000001</v>
      </c>
      <c r="AE269" s="56">
        <f t="shared" si="32"/>
        <v>-39.366</v>
      </c>
      <c r="AF269" s="24">
        <f t="shared" si="33"/>
        <v>-39.645172334591997</v>
      </c>
      <c r="AG269" s="39">
        <f t="shared" si="23"/>
        <v>0</v>
      </c>
      <c r="AH269" s="39">
        <f t="shared" si="24"/>
        <v>0</v>
      </c>
      <c r="AI269" s="65">
        <f t="shared" si="25"/>
        <v>10.631250000000001</v>
      </c>
      <c r="AJ269" s="65">
        <f t="shared" si="26"/>
        <v>-105.70500000000001</v>
      </c>
      <c r="AK269" s="58">
        <f t="shared" si="27"/>
        <v>3</v>
      </c>
      <c r="AL269" s="58">
        <f t="shared" si="28"/>
        <v>60</v>
      </c>
      <c r="AM269" s="58">
        <f t="shared" si="29"/>
        <v>240</v>
      </c>
    </row>
    <row r="270" spans="27:39" ht="20.100000000000001" customHeight="1" x14ac:dyDescent="0.2">
      <c r="AA270">
        <f t="shared" si="21"/>
        <v>53</v>
      </c>
      <c r="AB270" s="24">
        <f t="shared" si="22"/>
        <v>6.36</v>
      </c>
      <c r="AC270" s="24">
        <f t="shared" si="30"/>
        <v>-314.49600000000004</v>
      </c>
      <c r="AD270" s="24">
        <f t="shared" si="31"/>
        <v>-465.13152000000008</v>
      </c>
      <c r="AE270" s="56">
        <f t="shared" si="32"/>
        <v>-38.090249999999997</v>
      </c>
      <c r="AF270" s="24">
        <f t="shared" si="33"/>
        <v>-38.415260423808</v>
      </c>
      <c r="AG270" s="39">
        <f t="shared" si="23"/>
        <v>0</v>
      </c>
      <c r="AH270" s="39">
        <f t="shared" si="24"/>
        <v>0</v>
      </c>
      <c r="AI270" s="65">
        <f t="shared" si="25"/>
        <v>10.631250000000001</v>
      </c>
      <c r="AJ270" s="65">
        <f t="shared" si="26"/>
        <v>-105.70500000000001</v>
      </c>
      <c r="AK270" s="58">
        <f t="shared" si="27"/>
        <v>3</v>
      </c>
      <c r="AL270" s="58">
        <f t="shared" si="28"/>
        <v>60</v>
      </c>
      <c r="AM270" s="58">
        <f t="shared" si="29"/>
        <v>240</v>
      </c>
    </row>
    <row r="271" spans="27:39" ht="20.100000000000001" customHeight="1" x14ac:dyDescent="0.2">
      <c r="AA271">
        <f t="shared" si="21"/>
        <v>54</v>
      </c>
      <c r="AB271" s="24">
        <f t="shared" si="22"/>
        <v>6.48</v>
      </c>
      <c r="AC271" s="24">
        <f t="shared" si="30"/>
        <v>-329.90400000000005</v>
      </c>
      <c r="AD271" s="24">
        <f t="shared" si="31"/>
        <v>-503.79264000000018</v>
      </c>
      <c r="AE271" s="56">
        <f t="shared" si="32"/>
        <v>-36.814499999999995</v>
      </c>
      <c r="AF271" s="24">
        <f t="shared" si="33"/>
        <v>-37.190931922943996</v>
      </c>
      <c r="AG271" s="39">
        <f t="shared" si="23"/>
        <v>0</v>
      </c>
      <c r="AH271" s="39">
        <f t="shared" si="24"/>
        <v>0</v>
      </c>
      <c r="AI271" s="65">
        <f t="shared" si="25"/>
        <v>10.631250000000001</v>
      </c>
      <c r="AJ271" s="65">
        <f t="shared" si="26"/>
        <v>-105.70500000000001</v>
      </c>
      <c r="AK271" s="58">
        <f t="shared" si="27"/>
        <v>3</v>
      </c>
      <c r="AL271" s="58">
        <f t="shared" si="28"/>
        <v>60</v>
      </c>
      <c r="AM271" s="58">
        <f t="shared" si="29"/>
        <v>240</v>
      </c>
    </row>
    <row r="272" spans="27:39" ht="20.100000000000001" customHeight="1" x14ac:dyDescent="0.2">
      <c r="AA272">
        <f t="shared" si="21"/>
        <v>55</v>
      </c>
      <c r="AB272" s="24">
        <f t="shared" si="22"/>
        <v>6.6</v>
      </c>
      <c r="AC272" s="24">
        <f t="shared" si="30"/>
        <v>-345.59999999999997</v>
      </c>
      <c r="AD272" s="24">
        <f t="shared" si="31"/>
        <v>-544.31999999999982</v>
      </c>
      <c r="AE272" s="56">
        <f t="shared" si="32"/>
        <v>-35.538750000000007</v>
      </c>
      <c r="AF272" s="24">
        <f t="shared" si="33"/>
        <v>-35.972650800000004</v>
      </c>
      <c r="AG272" s="39">
        <f t="shared" si="23"/>
        <v>0</v>
      </c>
      <c r="AH272" s="39">
        <f t="shared" si="24"/>
        <v>0</v>
      </c>
      <c r="AI272" s="65">
        <f t="shared" si="25"/>
        <v>10.631250000000001</v>
      </c>
      <c r="AJ272" s="65">
        <f t="shared" si="26"/>
        <v>-105.70500000000001</v>
      </c>
      <c r="AK272" s="58">
        <f t="shared" si="27"/>
        <v>3</v>
      </c>
      <c r="AL272" s="58">
        <f t="shared" si="28"/>
        <v>60</v>
      </c>
      <c r="AM272" s="58">
        <f t="shared" si="29"/>
        <v>240</v>
      </c>
    </row>
    <row r="273" spans="27:39" ht="20.100000000000001" customHeight="1" x14ac:dyDescent="0.2">
      <c r="AA273">
        <f t="shared" si="21"/>
        <v>56</v>
      </c>
      <c r="AB273" s="24">
        <f t="shared" si="22"/>
        <v>6.72</v>
      </c>
      <c r="AC273" s="24">
        <f t="shared" si="30"/>
        <v>-361.58399999999995</v>
      </c>
      <c r="AD273" s="24">
        <f t="shared" si="31"/>
        <v>-586.74815999999987</v>
      </c>
      <c r="AE273" s="56">
        <f t="shared" si="32"/>
        <v>-34.263000000000005</v>
      </c>
      <c r="AF273" s="24">
        <f t="shared" si="33"/>
        <v>-34.760903417856007</v>
      </c>
      <c r="AG273" s="39">
        <f t="shared" si="23"/>
        <v>0</v>
      </c>
      <c r="AH273" s="39">
        <f t="shared" si="24"/>
        <v>0</v>
      </c>
      <c r="AI273" s="65">
        <f t="shared" si="25"/>
        <v>10.631250000000001</v>
      </c>
      <c r="AJ273" s="65">
        <f t="shared" si="26"/>
        <v>-105.70500000000001</v>
      </c>
      <c r="AK273" s="58">
        <f t="shared" si="27"/>
        <v>3</v>
      </c>
      <c r="AL273" s="58">
        <f t="shared" si="28"/>
        <v>60</v>
      </c>
      <c r="AM273" s="58">
        <f t="shared" si="29"/>
        <v>240</v>
      </c>
    </row>
    <row r="274" spans="27:39" ht="20.100000000000001" customHeight="1" x14ac:dyDescent="0.2">
      <c r="AA274">
        <f t="shared" si="21"/>
        <v>57</v>
      </c>
      <c r="AB274" s="24">
        <f t="shared" si="22"/>
        <v>6.84</v>
      </c>
      <c r="AC274" s="24">
        <f t="shared" si="30"/>
        <v>-377.85599999999999</v>
      </c>
      <c r="AD274" s="24">
        <f t="shared" si="31"/>
        <v>-631.11167999999998</v>
      </c>
      <c r="AE274" s="56">
        <f t="shared" si="32"/>
        <v>-32.987250000000003</v>
      </c>
      <c r="AF274" s="24">
        <f t="shared" si="33"/>
        <v>-33.556198948991998</v>
      </c>
      <c r="AG274" s="39">
        <f t="shared" si="23"/>
        <v>0</v>
      </c>
      <c r="AH274" s="39">
        <f t="shared" si="24"/>
        <v>0</v>
      </c>
      <c r="AI274" s="65">
        <f t="shared" si="25"/>
        <v>10.631250000000001</v>
      </c>
      <c r="AJ274" s="65">
        <f t="shared" si="26"/>
        <v>-105.70500000000001</v>
      </c>
      <c r="AK274" s="58">
        <f t="shared" si="27"/>
        <v>3</v>
      </c>
      <c r="AL274" s="58">
        <f t="shared" si="28"/>
        <v>60</v>
      </c>
      <c r="AM274" s="58">
        <f t="shared" si="29"/>
        <v>240</v>
      </c>
    </row>
    <row r="275" spans="27:39" ht="20.100000000000001" customHeight="1" x14ac:dyDescent="0.2">
      <c r="AA275">
        <f t="shared" si="21"/>
        <v>58</v>
      </c>
      <c r="AB275" s="24">
        <f t="shared" si="22"/>
        <v>6.96</v>
      </c>
      <c r="AC275" s="24">
        <f t="shared" si="30"/>
        <v>-394.416</v>
      </c>
      <c r="AD275" s="24">
        <f t="shared" si="31"/>
        <v>-677.44511999999997</v>
      </c>
      <c r="AE275" s="56">
        <f t="shared" si="32"/>
        <v>-31.711500000000001</v>
      </c>
      <c r="AF275" s="24">
        <f t="shared" si="33"/>
        <v>-32.359069790207997</v>
      </c>
      <c r="AG275" s="39">
        <f t="shared" si="23"/>
        <v>0</v>
      </c>
      <c r="AH275" s="39">
        <f t="shared" si="24"/>
        <v>0</v>
      </c>
      <c r="AI275" s="65">
        <f t="shared" si="25"/>
        <v>10.631250000000001</v>
      </c>
      <c r="AJ275" s="65">
        <f t="shared" si="26"/>
        <v>-105.70500000000001</v>
      </c>
      <c r="AK275" s="58">
        <f t="shared" si="27"/>
        <v>3</v>
      </c>
      <c r="AL275" s="58">
        <f t="shared" si="28"/>
        <v>60</v>
      </c>
      <c r="AM275" s="58">
        <f t="shared" si="29"/>
        <v>240</v>
      </c>
    </row>
    <row r="276" spans="27:39" ht="20.100000000000001" customHeight="1" x14ac:dyDescent="0.2">
      <c r="AA276">
        <f t="shared" si="21"/>
        <v>59</v>
      </c>
      <c r="AB276" s="24">
        <f t="shared" si="22"/>
        <v>7.08</v>
      </c>
      <c r="AC276" s="24">
        <f t="shared" si="30"/>
        <v>-411.26400000000001</v>
      </c>
      <c r="AD276" s="24">
        <f t="shared" si="31"/>
        <v>-725.78304000000003</v>
      </c>
      <c r="AE276" s="56">
        <f t="shared" si="32"/>
        <v>-30.435749999999999</v>
      </c>
      <c r="AF276" s="24">
        <f t="shared" si="33"/>
        <v>-31.170071977343998</v>
      </c>
      <c r="AG276" s="39">
        <f t="shared" si="23"/>
        <v>0</v>
      </c>
      <c r="AH276" s="39">
        <f t="shared" si="24"/>
        <v>0</v>
      </c>
      <c r="AI276" s="65">
        <f t="shared" si="25"/>
        <v>10.631250000000001</v>
      </c>
      <c r="AJ276" s="65">
        <f t="shared" si="26"/>
        <v>-105.70500000000001</v>
      </c>
      <c r="AK276" s="58">
        <f t="shared" si="27"/>
        <v>3</v>
      </c>
      <c r="AL276" s="58">
        <f t="shared" si="28"/>
        <v>60</v>
      </c>
      <c r="AM276" s="58">
        <f t="shared" si="29"/>
        <v>240</v>
      </c>
    </row>
    <row r="277" spans="27:39" ht="20.100000000000001" customHeight="1" x14ac:dyDescent="0.2">
      <c r="AA277">
        <f t="shared" si="21"/>
        <v>60</v>
      </c>
      <c r="AB277" s="24">
        <f t="shared" si="22"/>
        <v>7.2</v>
      </c>
      <c r="AC277" s="24">
        <f t="shared" si="30"/>
        <v>-428.4</v>
      </c>
      <c r="AD277" s="24">
        <f t="shared" si="31"/>
        <v>-776.16000000000008</v>
      </c>
      <c r="AE277" s="56">
        <f t="shared" si="32"/>
        <v>-29.159999999999997</v>
      </c>
      <c r="AF277" s="24">
        <f t="shared" si="33"/>
        <v>-29.989785599999998</v>
      </c>
      <c r="AG277" s="39">
        <f t="shared" si="23"/>
        <v>0</v>
      </c>
      <c r="AH277" s="39">
        <f t="shared" si="24"/>
        <v>0</v>
      </c>
      <c r="AI277" s="65">
        <f t="shared" si="25"/>
        <v>10.631250000000001</v>
      </c>
      <c r="AJ277" s="65">
        <f t="shared" si="26"/>
        <v>-105.70500000000001</v>
      </c>
      <c r="AK277" s="58">
        <f t="shared" si="27"/>
        <v>3</v>
      </c>
      <c r="AL277" s="58">
        <f t="shared" si="28"/>
        <v>60</v>
      </c>
      <c r="AM277" s="58">
        <f t="shared" si="29"/>
        <v>240</v>
      </c>
    </row>
    <row r="278" spans="27:39" ht="20.100000000000001" customHeight="1" x14ac:dyDescent="0.2">
      <c r="AA278">
        <f t="shared" si="21"/>
        <v>61</v>
      </c>
      <c r="AB278" s="24">
        <f t="shared" si="22"/>
        <v>7.32</v>
      </c>
      <c r="AC278" s="24">
        <f t="shared" si="30"/>
        <v>-445.82400000000007</v>
      </c>
      <c r="AD278" s="24">
        <f t="shared" si="31"/>
        <v>-828.61056000000008</v>
      </c>
      <c r="AE278" s="56">
        <f t="shared" si="32"/>
        <v>-27.884249999999994</v>
      </c>
      <c r="AF278" s="24">
        <f t="shared" si="33"/>
        <v>-28.818815216255995</v>
      </c>
      <c r="AG278" s="39">
        <f t="shared" si="23"/>
        <v>0</v>
      </c>
      <c r="AH278" s="39">
        <f t="shared" si="24"/>
        <v>0</v>
      </c>
      <c r="AI278" s="65">
        <f t="shared" si="25"/>
        <v>10.631250000000001</v>
      </c>
      <c r="AJ278" s="65">
        <f t="shared" si="26"/>
        <v>-105.70500000000001</v>
      </c>
      <c r="AK278" s="58">
        <f t="shared" si="27"/>
        <v>3</v>
      </c>
      <c r="AL278" s="58">
        <f t="shared" si="28"/>
        <v>60</v>
      </c>
      <c r="AM278" s="58">
        <f t="shared" si="29"/>
        <v>240</v>
      </c>
    </row>
    <row r="279" spans="27:39" ht="20.100000000000001" customHeight="1" x14ac:dyDescent="0.2">
      <c r="AA279">
        <f t="shared" si="21"/>
        <v>62</v>
      </c>
      <c r="AB279" s="24">
        <f t="shared" si="22"/>
        <v>7.44</v>
      </c>
      <c r="AC279" s="24">
        <f t="shared" si="30"/>
        <v>-463.53600000000006</v>
      </c>
      <c r="AD279" s="24">
        <f t="shared" si="31"/>
        <v>-883.16928000000019</v>
      </c>
      <c r="AE279" s="56">
        <f t="shared" si="32"/>
        <v>-26.608499999999992</v>
      </c>
      <c r="AF279" s="24">
        <f t="shared" si="33"/>
        <v>-27.657790267391995</v>
      </c>
      <c r="AG279" s="39">
        <f t="shared" si="23"/>
        <v>0</v>
      </c>
      <c r="AH279" s="39">
        <f t="shared" si="24"/>
        <v>0</v>
      </c>
      <c r="AI279" s="65">
        <f t="shared" si="25"/>
        <v>10.631250000000001</v>
      </c>
      <c r="AJ279" s="65">
        <f t="shared" si="26"/>
        <v>-105.70500000000001</v>
      </c>
      <c r="AK279" s="58">
        <f t="shared" si="27"/>
        <v>3</v>
      </c>
      <c r="AL279" s="58">
        <f t="shared" si="28"/>
        <v>60</v>
      </c>
      <c r="AM279" s="58">
        <f t="shared" si="29"/>
        <v>240</v>
      </c>
    </row>
    <row r="280" spans="27:39" ht="20.100000000000001" customHeight="1" x14ac:dyDescent="0.2">
      <c r="AA280">
        <f t="shared" si="21"/>
        <v>63</v>
      </c>
      <c r="AB280" s="24">
        <f t="shared" si="22"/>
        <v>7.56</v>
      </c>
      <c r="AC280" s="24">
        <f t="shared" si="30"/>
        <v>-481.53599999999994</v>
      </c>
      <c r="AD280" s="24">
        <f t="shared" si="31"/>
        <v>-939.87071999999989</v>
      </c>
      <c r="AE280" s="56">
        <f t="shared" si="32"/>
        <v>-25.332750000000004</v>
      </c>
      <c r="AF280" s="24">
        <f t="shared" si="33"/>
        <v>-26.507365492608006</v>
      </c>
      <c r="AG280" s="39">
        <f t="shared" si="23"/>
        <v>0</v>
      </c>
      <c r="AH280" s="39">
        <f t="shared" si="24"/>
        <v>0</v>
      </c>
      <c r="AI280" s="65">
        <f t="shared" si="25"/>
        <v>10.631250000000001</v>
      </c>
      <c r="AJ280" s="65">
        <f t="shared" si="26"/>
        <v>-105.70500000000001</v>
      </c>
      <c r="AK280" s="58">
        <f t="shared" si="27"/>
        <v>3</v>
      </c>
      <c r="AL280" s="58">
        <f t="shared" si="28"/>
        <v>60</v>
      </c>
      <c r="AM280" s="58">
        <f t="shared" si="29"/>
        <v>240</v>
      </c>
    </row>
    <row r="281" spans="27:39" ht="20.100000000000001" customHeight="1" x14ac:dyDescent="0.2">
      <c r="AA281">
        <f t="shared" si="21"/>
        <v>64</v>
      </c>
      <c r="AB281" s="24">
        <f t="shared" si="22"/>
        <v>7.68</v>
      </c>
      <c r="AC281" s="24">
        <f t="shared" ref="AC281:AC312" si="34" xml:space="preserve"> IF( AB281 &lt;= AK281, AG281, AG281 - AL281*(AB281 - AK281) - (AM281 - AL281)*(AB281 - AK281)^2/(2*(L - AK281))   )</f>
        <v>-499.82399999999996</v>
      </c>
      <c r="AD281" s="24">
        <f t="shared" ref="AD281:AD317" si="35" xml:space="preserve"> IF( AB281 &lt;= AK281,  AH281 + AG281*AB281,   AH281 + AG281*AB281  - AL281*(AB281 - AK281)^2/2 - (AM281 - AL281)*(AB281 - AK281)^3/(6*(L - AK281) )   )</f>
        <v>-998.74943999999982</v>
      </c>
      <c r="AE281" s="56">
        <f t="shared" ref="AE281:AE317" si="36" xml:space="preserve"> AJ281 +  AI281*AB281 + AH281*AB281^2*100000/(2*E*I) + AG281*AB281^3*100000/(6*E*I)</f>
        <v>-24.057000000000002</v>
      </c>
      <c r="AF281" s="24">
        <f t="shared" ref="AF281:AF312" si="37" xml:space="preserve"> IF( AB281 &lt;= AK281,  AE281,        AE281  - AL281*(AB281 - AK281)^4*100000/(24*E*I) - (AM281 - AL281)*(AB281 - AK281)^5*100000/(120*E*I*(L - AK281) )  )</f>
        <v>-25.368221343744001</v>
      </c>
      <c r="AG281" s="39">
        <f t="shared" si="23"/>
        <v>0</v>
      </c>
      <c r="AH281" s="39">
        <f t="shared" si="24"/>
        <v>0</v>
      </c>
      <c r="AI281" s="65">
        <f t="shared" si="25"/>
        <v>10.631250000000001</v>
      </c>
      <c r="AJ281" s="65">
        <f t="shared" si="26"/>
        <v>-105.70500000000001</v>
      </c>
      <c r="AK281" s="58">
        <f t="shared" si="27"/>
        <v>3</v>
      </c>
      <c r="AL281" s="58">
        <f t="shared" si="28"/>
        <v>60</v>
      </c>
      <c r="AM281" s="58">
        <f t="shared" si="29"/>
        <v>240</v>
      </c>
    </row>
    <row r="282" spans="27:39" ht="20.100000000000001" customHeight="1" x14ac:dyDescent="0.2">
      <c r="AA282">
        <f t="shared" si="21"/>
        <v>65</v>
      </c>
      <c r="AB282" s="24">
        <f t="shared" si="22"/>
        <v>7.8</v>
      </c>
      <c r="AC282" s="24">
        <f t="shared" si="34"/>
        <v>-518.4</v>
      </c>
      <c r="AD282" s="24">
        <f t="shared" si="35"/>
        <v>-1059.8399999999999</v>
      </c>
      <c r="AE282" s="56">
        <f t="shared" si="36"/>
        <v>-22.78125</v>
      </c>
      <c r="AF282" s="24">
        <f t="shared" si="37"/>
        <v>-24.241064400000003</v>
      </c>
      <c r="AG282" s="39">
        <f t="shared" si="23"/>
        <v>0</v>
      </c>
      <c r="AH282" s="39">
        <f t="shared" si="24"/>
        <v>0</v>
      </c>
      <c r="AI282" s="65">
        <f t="shared" si="25"/>
        <v>10.631250000000001</v>
      </c>
      <c r="AJ282" s="65">
        <f t="shared" si="26"/>
        <v>-105.70500000000001</v>
      </c>
      <c r="AK282" s="58">
        <f t="shared" si="27"/>
        <v>3</v>
      </c>
      <c r="AL282" s="58">
        <f t="shared" si="28"/>
        <v>60</v>
      </c>
      <c r="AM282" s="58">
        <f t="shared" si="29"/>
        <v>240</v>
      </c>
    </row>
    <row r="283" spans="27:39" ht="20.100000000000001" customHeight="1" x14ac:dyDescent="0.2">
      <c r="AA283">
        <f t="shared" ref="AA283:AA317" si="38">AA282+1</f>
        <v>66</v>
      </c>
      <c r="AB283" s="24">
        <f t="shared" ref="AB283:AB317" si="39" xml:space="preserve"> L*AA283/100</f>
        <v>7.92</v>
      </c>
      <c r="AC283" s="24">
        <f t="shared" si="34"/>
        <v>-537.26400000000001</v>
      </c>
      <c r="AD283" s="24">
        <f t="shared" si="35"/>
        <v>-1123.17696</v>
      </c>
      <c r="AE283" s="56">
        <f t="shared" si="36"/>
        <v>-21.505499999999998</v>
      </c>
      <c r="AF283" s="24">
        <f t="shared" si="37"/>
        <v>-23.126627782655998</v>
      </c>
      <c r="AG283" s="39">
        <f t="shared" ref="AG283:AG317" si="40">AG282</f>
        <v>0</v>
      </c>
      <c r="AH283" s="39">
        <f t="shared" ref="AH283:AH317" si="41">AH282</f>
        <v>0</v>
      </c>
      <c r="AI283" s="65">
        <f t="shared" ref="AI283:AI317" si="42">AI282</f>
        <v>10.631250000000001</v>
      </c>
      <c r="AJ283" s="65">
        <f t="shared" ref="AJ283:AJ317" si="43">AJ282</f>
        <v>-105.70500000000001</v>
      </c>
      <c r="AK283" s="58">
        <f t="shared" ref="AK283:AK317" si="44" xml:space="preserve"> AK282</f>
        <v>3</v>
      </c>
      <c r="AL283" s="58">
        <f t="shared" ref="AL283:AL317" si="45" xml:space="preserve"> AL282</f>
        <v>60</v>
      </c>
      <c r="AM283" s="58">
        <f t="shared" ref="AM283:AM317" si="46">AM282</f>
        <v>240</v>
      </c>
    </row>
    <row r="284" spans="27:39" ht="20.100000000000001" customHeight="1" x14ac:dyDescent="0.2">
      <c r="AA284">
        <f t="shared" si="38"/>
        <v>67</v>
      </c>
      <c r="AB284" s="24">
        <f t="shared" si="39"/>
        <v>8.0399999999999991</v>
      </c>
      <c r="AC284" s="24">
        <f t="shared" si="34"/>
        <v>-556.41599999999994</v>
      </c>
      <c r="AD284" s="24">
        <f t="shared" si="35"/>
        <v>-1188.7948799999995</v>
      </c>
      <c r="AE284" s="56">
        <f t="shared" si="36"/>
        <v>-20.22975000000001</v>
      </c>
      <c r="AF284" s="24">
        <f t="shared" si="37"/>
        <v>-22.02567156979201</v>
      </c>
      <c r="AG284" s="39">
        <f t="shared" si="40"/>
        <v>0</v>
      </c>
      <c r="AH284" s="39">
        <f t="shared" si="41"/>
        <v>0</v>
      </c>
      <c r="AI284" s="65">
        <f t="shared" si="42"/>
        <v>10.631250000000001</v>
      </c>
      <c r="AJ284" s="65">
        <f t="shared" si="43"/>
        <v>-105.70500000000001</v>
      </c>
      <c r="AK284" s="58">
        <f t="shared" si="44"/>
        <v>3</v>
      </c>
      <c r="AL284" s="58">
        <f t="shared" si="45"/>
        <v>60</v>
      </c>
      <c r="AM284" s="58">
        <f t="shared" si="46"/>
        <v>240</v>
      </c>
    </row>
    <row r="285" spans="27:39" ht="20.100000000000001" customHeight="1" x14ac:dyDescent="0.2">
      <c r="AA285">
        <f t="shared" si="38"/>
        <v>68</v>
      </c>
      <c r="AB285" s="24">
        <f t="shared" si="39"/>
        <v>8.16</v>
      </c>
      <c r="AC285" s="24">
        <f t="shared" si="34"/>
        <v>-575.85599999999999</v>
      </c>
      <c r="AD285" s="24">
        <f t="shared" si="35"/>
        <v>-1256.7283200000002</v>
      </c>
      <c r="AE285" s="56">
        <f t="shared" si="36"/>
        <v>-18.953999999999994</v>
      </c>
      <c r="AF285" s="24">
        <f t="shared" si="37"/>
        <v>-20.938983211007994</v>
      </c>
      <c r="AG285" s="39">
        <f t="shared" si="40"/>
        <v>0</v>
      </c>
      <c r="AH285" s="39">
        <f t="shared" si="41"/>
        <v>0</v>
      </c>
      <c r="AI285" s="65">
        <f t="shared" si="42"/>
        <v>10.631250000000001</v>
      </c>
      <c r="AJ285" s="65">
        <f t="shared" si="43"/>
        <v>-105.70500000000001</v>
      </c>
      <c r="AK285" s="58">
        <f t="shared" si="44"/>
        <v>3</v>
      </c>
      <c r="AL285" s="58">
        <f t="shared" si="45"/>
        <v>60</v>
      </c>
      <c r="AM285" s="58">
        <f t="shared" si="46"/>
        <v>240</v>
      </c>
    </row>
    <row r="286" spans="27:39" ht="20.100000000000001" customHeight="1" x14ac:dyDescent="0.2">
      <c r="AA286">
        <f t="shared" si="38"/>
        <v>69</v>
      </c>
      <c r="AB286" s="24">
        <f t="shared" si="39"/>
        <v>8.2799999999999994</v>
      </c>
      <c r="AC286" s="24">
        <f t="shared" si="34"/>
        <v>-595.58399999999983</v>
      </c>
      <c r="AD286" s="24">
        <f t="shared" si="35"/>
        <v>-1327.0118399999997</v>
      </c>
      <c r="AE286" s="56">
        <f t="shared" si="36"/>
        <v>-17.678250000000006</v>
      </c>
      <c r="AF286" s="24">
        <f t="shared" si="37"/>
        <v>-19.867377942144007</v>
      </c>
      <c r="AG286" s="39">
        <f t="shared" si="40"/>
        <v>0</v>
      </c>
      <c r="AH286" s="39">
        <f t="shared" si="41"/>
        <v>0</v>
      </c>
      <c r="AI286" s="65">
        <f t="shared" si="42"/>
        <v>10.631250000000001</v>
      </c>
      <c r="AJ286" s="65">
        <f t="shared" si="43"/>
        <v>-105.70500000000001</v>
      </c>
      <c r="AK286" s="58">
        <f t="shared" si="44"/>
        <v>3</v>
      </c>
      <c r="AL286" s="58">
        <f t="shared" si="45"/>
        <v>60</v>
      </c>
      <c r="AM286" s="58">
        <f t="shared" si="46"/>
        <v>240</v>
      </c>
    </row>
    <row r="287" spans="27:39" ht="20.100000000000001" customHeight="1" x14ac:dyDescent="0.2">
      <c r="AA287">
        <f t="shared" si="38"/>
        <v>70</v>
      </c>
      <c r="AB287" s="24">
        <f t="shared" si="39"/>
        <v>8.4</v>
      </c>
      <c r="AC287" s="24">
        <f t="shared" si="34"/>
        <v>-615.60000000000014</v>
      </c>
      <c r="AD287" s="24">
        <f t="shared" si="35"/>
        <v>-1399.6800000000003</v>
      </c>
      <c r="AE287" s="56">
        <f t="shared" si="36"/>
        <v>-16.402500000000003</v>
      </c>
      <c r="AF287" s="24">
        <f t="shared" si="37"/>
        <v>-18.811699200000003</v>
      </c>
      <c r="AG287" s="39">
        <f t="shared" si="40"/>
        <v>0</v>
      </c>
      <c r="AH287" s="39">
        <f t="shared" si="41"/>
        <v>0</v>
      </c>
      <c r="AI287" s="65">
        <f t="shared" si="42"/>
        <v>10.631250000000001</v>
      </c>
      <c r="AJ287" s="65">
        <f t="shared" si="43"/>
        <v>-105.70500000000001</v>
      </c>
      <c r="AK287" s="58">
        <f t="shared" si="44"/>
        <v>3</v>
      </c>
      <c r="AL287" s="58">
        <f t="shared" si="45"/>
        <v>60</v>
      </c>
      <c r="AM287" s="58">
        <f t="shared" si="46"/>
        <v>240</v>
      </c>
    </row>
    <row r="288" spans="27:39" ht="20.100000000000001" customHeight="1" x14ac:dyDescent="0.2">
      <c r="AA288">
        <f t="shared" si="38"/>
        <v>71</v>
      </c>
      <c r="AB288" s="24">
        <f t="shared" si="39"/>
        <v>8.52</v>
      </c>
      <c r="AC288" s="24">
        <f t="shared" si="34"/>
        <v>-635.904</v>
      </c>
      <c r="AD288" s="24">
        <f t="shared" si="35"/>
        <v>-1474.7673599999998</v>
      </c>
      <c r="AE288" s="56">
        <f t="shared" si="36"/>
        <v>-15.126750000000001</v>
      </c>
      <c r="AF288" s="24">
        <f t="shared" si="37"/>
        <v>-17.772819037055999</v>
      </c>
      <c r="AG288" s="39">
        <f t="shared" si="40"/>
        <v>0</v>
      </c>
      <c r="AH288" s="39">
        <f t="shared" si="41"/>
        <v>0</v>
      </c>
      <c r="AI288" s="65">
        <f t="shared" si="42"/>
        <v>10.631250000000001</v>
      </c>
      <c r="AJ288" s="65">
        <f t="shared" si="43"/>
        <v>-105.70500000000001</v>
      </c>
      <c r="AK288" s="58">
        <f t="shared" si="44"/>
        <v>3</v>
      </c>
      <c r="AL288" s="58">
        <f t="shared" si="45"/>
        <v>60</v>
      </c>
      <c r="AM288" s="58">
        <f t="shared" si="46"/>
        <v>240</v>
      </c>
    </row>
    <row r="289" spans="27:39" ht="20.100000000000001" customHeight="1" x14ac:dyDescent="0.2">
      <c r="AA289">
        <f t="shared" si="38"/>
        <v>72</v>
      </c>
      <c r="AB289" s="24">
        <f t="shared" si="39"/>
        <v>8.64</v>
      </c>
      <c r="AC289" s="24">
        <f t="shared" si="34"/>
        <v>-656.49600000000009</v>
      </c>
      <c r="AD289" s="24">
        <f t="shared" si="35"/>
        <v>-1552.3084800000006</v>
      </c>
      <c r="AE289" s="56">
        <f t="shared" si="36"/>
        <v>-13.850999999999999</v>
      </c>
      <c r="AF289" s="24">
        <f t="shared" si="37"/>
        <v>-16.751638536192001</v>
      </c>
      <c r="AG289" s="39">
        <f t="shared" si="40"/>
        <v>0</v>
      </c>
      <c r="AH289" s="39">
        <f t="shared" si="41"/>
        <v>0</v>
      </c>
      <c r="AI289" s="65">
        <f t="shared" si="42"/>
        <v>10.631250000000001</v>
      </c>
      <c r="AJ289" s="65">
        <f t="shared" si="43"/>
        <v>-105.70500000000001</v>
      </c>
      <c r="AK289" s="58">
        <f t="shared" si="44"/>
        <v>3</v>
      </c>
      <c r="AL289" s="58">
        <f t="shared" si="45"/>
        <v>60</v>
      </c>
      <c r="AM289" s="58">
        <f t="shared" si="46"/>
        <v>240</v>
      </c>
    </row>
    <row r="290" spans="27:39" ht="20.100000000000001" customHeight="1" x14ac:dyDescent="0.2">
      <c r="AA290">
        <f t="shared" si="38"/>
        <v>73</v>
      </c>
      <c r="AB290" s="24">
        <f t="shared" si="39"/>
        <v>8.76</v>
      </c>
      <c r="AC290" s="24">
        <f t="shared" si="34"/>
        <v>-677.37599999999998</v>
      </c>
      <c r="AD290" s="24">
        <f t="shared" si="35"/>
        <v>-1632.3379199999999</v>
      </c>
      <c r="AE290" s="56">
        <f t="shared" si="36"/>
        <v>-12.575249999999997</v>
      </c>
      <c r="AF290" s="24">
        <f t="shared" si="37"/>
        <v>-15.749088225407997</v>
      </c>
      <c r="AG290" s="39">
        <f t="shared" si="40"/>
        <v>0</v>
      </c>
      <c r="AH290" s="39">
        <f t="shared" si="41"/>
        <v>0</v>
      </c>
      <c r="AI290" s="65">
        <f t="shared" si="42"/>
        <v>10.631250000000001</v>
      </c>
      <c r="AJ290" s="65">
        <f t="shared" si="43"/>
        <v>-105.70500000000001</v>
      </c>
      <c r="AK290" s="58">
        <f t="shared" si="44"/>
        <v>3</v>
      </c>
      <c r="AL290" s="58">
        <f t="shared" si="45"/>
        <v>60</v>
      </c>
      <c r="AM290" s="58">
        <f t="shared" si="46"/>
        <v>240</v>
      </c>
    </row>
    <row r="291" spans="27:39" ht="20.100000000000001" customHeight="1" x14ac:dyDescent="0.2">
      <c r="AA291">
        <f t="shared" si="38"/>
        <v>74</v>
      </c>
      <c r="AB291" s="24">
        <f t="shared" si="39"/>
        <v>8.8800000000000008</v>
      </c>
      <c r="AC291" s="24">
        <f t="shared" si="34"/>
        <v>-698.5440000000001</v>
      </c>
      <c r="AD291" s="24">
        <f t="shared" si="35"/>
        <v>-1714.8902400000006</v>
      </c>
      <c r="AE291" s="56">
        <f t="shared" si="36"/>
        <v>-11.299499999999995</v>
      </c>
      <c r="AF291" s="24">
        <f t="shared" si="37"/>
        <v>-14.766128492543997</v>
      </c>
      <c r="AG291" s="39">
        <f t="shared" si="40"/>
        <v>0</v>
      </c>
      <c r="AH291" s="39">
        <f t="shared" si="41"/>
        <v>0</v>
      </c>
      <c r="AI291" s="65">
        <f t="shared" si="42"/>
        <v>10.631250000000001</v>
      </c>
      <c r="AJ291" s="65">
        <f t="shared" si="43"/>
        <v>-105.70500000000001</v>
      </c>
      <c r="AK291" s="58">
        <f t="shared" si="44"/>
        <v>3</v>
      </c>
      <c r="AL291" s="58">
        <f t="shared" si="45"/>
        <v>60</v>
      </c>
      <c r="AM291" s="58">
        <f t="shared" si="46"/>
        <v>240</v>
      </c>
    </row>
    <row r="292" spans="27:39" ht="20.100000000000001" customHeight="1" x14ac:dyDescent="0.2">
      <c r="AA292">
        <f t="shared" si="38"/>
        <v>75</v>
      </c>
      <c r="AB292" s="24">
        <f t="shared" si="39"/>
        <v>9</v>
      </c>
      <c r="AC292" s="24">
        <f t="shared" si="34"/>
        <v>-720</v>
      </c>
      <c r="AD292" s="24">
        <f t="shared" si="35"/>
        <v>-1800</v>
      </c>
      <c r="AE292" s="56">
        <f t="shared" si="36"/>
        <v>-10.023750000000007</v>
      </c>
      <c r="AF292" s="24">
        <f t="shared" si="37"/>
        <v>-13.803750000000006</v>
      </c>
      <c r="AG292" s="39">
        <f t="shared" si="40"/>
        <v>0</v>
      </c>
      <c r="AH292" s="39">
        <f t="shared" si="41"/>
        <v>0</v>
      </c>
      <c r="AI292" s="65">
        <f t="shared" si="42"/>
        <v>10.631250000000001</v>
      </c>
      <c r="AJ292" s="65">
        <f t="shared" si="43"/>
        <v>-105.70500000000001</v>
      </c>
      <c r="AK292" s="58">
        <f t="shared" si="44"/>
        <v>3</v>
      </c>
      <c r="AL292" s="58">
        <f t="shared" si="45"/>
        <v>60</v>
      </c>
      <c r="AM292" s="58">
        <f t="shared" si="46"/>
        <v>240</v>
      </c>
    </row>
    <row r="293" spans="27:39" ht="20.100000000000001" customHeight="1" x14ac:dyDescent="0.2">
      <c r="AA293">
        <f t="shared" si="38"/>
        <v>76</v>
      </c>
      <c r="AB293" s="24">
        <f t="shared" si="39"/>
        <v>9.1199999999999992</v>
      </c>
      <c r="AC293" s="24">
        <f t="shared" si="34"/>
        <v>-741.74399999999991</v>
      </c>
      <c r="AD293" s="24">
        <f t="shared" si="35"/>
        <v>-1887.7017599999995</v>
      </c>
      <c r="AE293" s="56">
        <f t="shared" si="36"/>
        <v>-8.7480000000000047</v>
      </c>
      <c r="AF293" s="24">
        <f t="shared" si="37"/>
        <v>-12.862974099456002</v>
      </c>
      <c r="AG293" s="39">
        <f t="shared" si="40"/>
        <v>0</v>
      </c>
      <c r="AH293" s="39">
        <f t="shared" si="41"/>
        <v>0</v>
      </c>
      <c r="AI293" s="65">
        <f t="shared" si="42"/>
        <v>10.631250000000001</v>
      </c>
      <c r="AJ293" s="65">
        <f t="shared" si="43"/>
        <v>-105.70500000000001</v>
      </c>
      <c r="AK293" s="58">
        <f t="shared" si="44"/>
        <v>3</v>
      </c>
      <c r="AL293" s="58">
        <f t="shared" si="45"/>
        <v>60</v>
      </c>
      <c r="AM293" s="58">
        <f t="shared" si="46"/>
        <v>240</v>
      </c>
    </row>
    <row r="294" spans="27:39" ht="20.100000000000001" customHeight="1" x14ac:dyDescent="0.2">
      <c r="AA294">
        <f t="shared" si="38"/>
        <v>77</v>
      </c>
      <c r="AB294" s="24">
        <f t="shared" si="39"/>
        <v>9.24</v>
      </c>
      <c r="AC294" s="24">
        <f t="shared" si="34"/>
        <v>-763.77600000000007</v>
      </c>
      <c r="AD294" s="24">
        <f t="shared" si="35"/>
        <v>-1978.0300800000002</v>
      </c>
      <c r="AE294" s="56">
        <f t="shared" si="36"/>
        <v>-7.4722500000000025</v>
      </c>
      <c r="AF294" s="24">
        <f t="shared" si="37"/>
        <v>-11.944853246592004</v>
      </c>
      <c r="AG294" s="39">
        <f t="shared" si="40"/>
        <v>0</v>
      </c>
      <c r="AH294" s="39">
        <f t="shared" si="41"/>
        <v>0</v>
      </c>
      <c r="AI294" s="65">
        <f t="shared" si="42"/>
        <v>10.631250000000001</v>
      </c>
      <c r="AJ294" s="65">
        <f t="shared" si="43"/>
        <v>-105.70500000000001</v>
      </c>
      <c r="AK294" s="58">
        <f t="shared" si="44"/>
        <v>3</v>
      </c>
      <c r="AL294" s="58">
        <f t="shared" si="45"/>
        <v>60</v>
      </c>
      <c r="AM294" s="58">
        <f t="shared" si="46"/>
        <v>240</v>
      </c>
    </row>
    <row r="295" spans="27:39" ht="20.100000000000001" customHeight="1" x14ac:dyDescent="0.2">
      <c r="AA295">
        <f t="shared" si="38"/>
        <v>78</v>
      </c>
      <c r="AB295" s="24">
        <f t="shared" si="39"/>
        <v>9.36</v>
      </c>
      <c r="AC295" s="24">
        <f t="shared" si="34"/>
        <v>-786.09599999999978</v>
      </c>
      <c r="AD295" s="24">
        <f t="shared" si="35"/>
        <v>-2071.0195199999994</v>
      </c>
      <c r="AE295" s="56">
        <f t="shared" si="36"/>
        <v>-6.1965000000000003</v>
      </c>
      <c r="AF295" s="24">
        <f t="shared" si="37"/>
        <v>-11.050471415807998</v>
      </c>
      <c r="AG295" s="39">
        <f t="shared" si="40"/>
        <v>0</v>
      </c>
      <c r="AH295" s="39">
        <f t="shared" si="41"/>
        <v>0</v>
      </c>
      <c r="AI295" s="65">
        <f t="shared" si="42"/>
        <v>10.631250000000001</v>
      </c>
      <c r="AJ295" s="65">
        <f t="shared" si="43"/>
        <v>-105.70500000000001</v>
      </c>
      <c r="AK295" s="58">
        <f t="shared" si="44"/>
        <v>3</v>
      </c>
      <c r="AL295" s="58">
        <f t="shared" si="45"/>
        <v>60</v>
      </c>
      <c r="AM295" s="58">
        <f t="shared" si="46"/>
        <v>240</v>
      </c>
    </row>
    <row r="296" spans="27:39" ht="20.100000000000001" customHeight="1" x14ac:dyDescent="0.2">
      <c r="AA296">
        <f t="shared" si="38"/>
        <v>79</v>
      </c>
      <c r="AB296" s="24">
        <f t="shared" si="39"/>
        <v>9.48</v>
      </c>
      <c r="AC296" s="24">
        <f t="shared" si="34"/>
        <v>-808.70400000000018</v>
      </c>
      <c r="AD296" s="24">
        <f t="shared" si="35"/>
        <v>-2166.7046400000004</v>
      </c>
      <c r="AE296" s="56">
        <f t="shared" si="36"/>
        <v>-4.9207499999999982</v>
      </c>
      <c r="AF296" s="24">
        <f t="shared" si="37"/>
        <v>-10.180944514944001</v>
      </c>
      <c r="AG296" s="39">
        <f t="shared" si="40"/>
        <v>0</v>
      </c>
      <c r="AH296" s="39">
        <f t="shared" si="41"/>
        <v>0</v>
      </c>
      <c r="AI296" s="65">
        <f t="shared" si="42"/>
        <v>10.631250000000001</v>
      </c>
      <c r="AJ296" s="65">
        <f t="shared" si="43"/>
        <v>-105.70500000000001</v>
      </c>
      <c r="AK296" s="58">
        <f t="shared" si="44"/>
        <v>3</v>
      </c>
      <c r="AL296" s="58">
        <f t="shared" si="45"/>
        <v>60</v>
      </c>
      <c r="AM296" s="58">
        <f t="shared" si="46"/>
        <v>240</v>
      </c>
    </row>
    <row r="297" spans="27:39" ht="20.100000000000001" customHeight="1" x14ac:dyDescent="0.2">
      <c r="AA297">
        <f t="shared" si="38"/>
        <v>80</v>
      </c>
      <c r="AB297" s="24">
        <f t="shared" si="39"/>
        <v>9.6</v>
      </c>
      <c r="AC297" s="24">
        <f t="shared" si="34"/>
        <v>-831.59999999999991</v>
      </c>
      <c r="AD297" s="24">
        <f t="shared" si="35"/>
        <v>-2265.12</v>
      </c>
      <c r="AE297" s="56">
        <f t="shared" si="36"/>
        <v>-3.644999999999996</v>
      </c>
      <c r="AF297" s="24">
        <f t="shared" si="37"/>
        <v>-9.3374207999999932</v>
      </c>
      <c r="AG297" s="39">
        <f t="shared" si="40"/>
        <v>0</v>
      </c>
      <c r="AH297" s="39">
        <f t="shared" si="41"/>
        <v>0</v>
      </c>
      <c r="AI297" s="65">
        <f t="shared" si="42"/>
        <v>10.631250000000001</v>
      </c>
      <c r="AJ297" s="65">
        <f t="shared" si="43"/>
        <v>-105.70500000000001</v>
      </c>
      <c r="AK297" s="58">
        <f t="shared" si="44"/>
        <v>3</v>
      </c>
      <c r="AL297" s="58">
        <f t="shared" si="45"/>
        <v>60</v>
      </c>
      <c r="AM297" s="58">
        <f t="shared" si="46"/>
        <v>240</v>
      </c>
    </row>
    <row r="298" spans="27:39" ht="20.100000000000001" customHeight="1" x14ac:dyDescent="0.2">
      <c r="AA298">
        <f t="shared" si="38"/>
        <v>81</v>
      </c>
      <c r="AB298" s="24">
        <f t="shared" si="39"/>
        <v>9.7200000000000006</v>
      </c>
      <c r="AC298" s="24">
        <f t="shared" si="34"/>
        <v>-854.78400000000011</v>
      </c>
      <c r="AD298" s="24">
        <f t="shared" si="35"/>
        <v>-2366.3001600000002</v>
      </c>
      <c r="AE298" s="56">
        <f t="shared" si="36"/>
        <v>-2.3692499999999939</v>
      </c>
      <c r="AF298" s="24">
        <f t="shared" si="37"/>
        <v>-8.5210812898559958</v>
      </c>
      <c r="AG298" s="39">
        <f t="shared" si="40"/>
        <v>0</v>
      </c>
      <c r="AH298" s="39">
        <f t="shared" si="41"/>
        <v>0</v>
      </c>
      <c r="AI298" s="65">
        <f t="shared" si="42"/>
        <v>10.631250000000001</v>
      </c>
      <c r="AJ298" s="65">
        <f t="shared" si="43"/>
        <v>-105.70500000000001</v>
      </c>
      <c r="AK298" s="58">
        <f t="shared" si="44"/>
        <v>3</v>
      </c>
      <c r="AL298" s="58">
        <f t="shared" si="45"/>
        <v>60</v>
      </c>
      <c r="AM298" s="58">
        <f t="shared" si="46"/>
        <v>240</v>
      </c>
    </row>
    <row r="299" spans="27:39" ht="20.100000000000001" customHeight="1" x14ac:dyDescent="0.2">
      <c r="AA299">
        <f t="shared" si="38"/>
        <v>82</v>
      </c>
      <c r="AB299" s="24">
        <f t="shared" si="39"/>
        <v>9.84</v>
      </c>
      <c r="AC299" s="24">
        <f t="shared" si="34"/>
        <v>-878.25599999999997</v>
      </c>
      <c r="AD299" s="24">
        <f t="shared" si="35"/>
        <v>-2470.2796799999996</v>
      </c>
      <c r="AE299" s="56">
        <f t="shared" si="36"/>
        <v>-1.0935000000000059</v>
      </c>
      <c r="AF299" s="24">
        <f t="shared" si="37"/>
        <v>-7.7331401809920051</v>
      </c>
      <c r="AG299" s="39">
        <f t="shared" si="40"/>
        <v>0</v>
      </c>
      <c r="AH299" s="39">
        <f t="shared" si="41"/>
        <v>0</v>
      </c>
      <c r="AI299" s="65">
        <f t="shared" si="42"/>
        <v>10.631250000000001</v>
      </c>
      <c r="AJ299" s="65">
        <f t="shared" si="43"/>
        <v>-105.70500000000001</v>
      </c>
      <c r="AK299" s="58">
        <f t="shared" si="44"/>
        <v>3</v>
      </c>
      <c r="AL299" s="58">
        <f t="shared" si="45"/>
        <v>60</v>
      </c>
      <c r="AM299" s="58">
        <f t="shared" si="46"/>
        <v>240</v>
      </c>
    </row>
    <row r="300" spans="27:39" ht="20.100000000000001" customHeight="1" x14ac:dyDescent="0.2">
      <c r="AA300">
        <f t="shared" si="38"/>
        <v>83</v>
      </c>
      <c r="AB300" s="24">
        <f t="shared" si="39"/>
        <v>9.9600000000000009</v>
      </c>
      <c r="AC300" s="24">
        <f t="shared" si="34"/>
        <v>-902.01600000000019</v>
      </c>
      <c r="AD300" s="24">
        <f t="shared" si="35"/>
        <v>-2577.0931200000009</v>
      </c>
      <c r="AE300" s="56">
        <f t="shared" si="36"/>
        <v>0.18225000000001046</v>
      </c>
      <c r="AF300" s="24">
        <f t="shared" si="37"/>
        <v>-6.9748452622079942</v>
      </c>
      <c r="AG300" s="39">
        <f t="shared" si="40"/>
        <v>0</v>
      </c>
      <c r="AH300" s="39">
        <f t="shared" si="41"/>
        <v>0</v>
      </c>
      <c r="AI300" s="65">
        <f t="shared" si="42"/>
        <v>10.631250000000001</v>
      </c>
      <c r="AJ300" s="65">
        <f t="shared" si="43"/>
        <v>-105.70500000000001</v>
      </c>
      <c r="AK300" s="58">
        <f t="shared" si="44"/>
        <v>3</v>
      </c>
      <c r="AL300" s="58">
        <f t="shared" si="45"/>
        <v>60</v>
      </c>
      <c r="AM300" s="58">
        <f t="shared" si="46"/>
        <v>240</v>
      </c>
    </row>
    <row r="301" spans="27:39" ht="20.100000000000001" customHeight="1" x14ac:dyDescent="0.2">
      <c r="AA301">
        <f t="shared" si="38"/>
        <v>84</v>
      </c>
      <c r="AB301" s="24">
        <f t="shared" si="39"/>
        <v>10.08</v>
      </c>
      <c r="AC301" s="24">
        <f t="shared" si="34"/>
        <v>-926.06400000000008</v>
      </c>
      <c r="AD301" s="24">
        <f t="shared" si="35"/>
        <v>-2686.7750400000004</v>
      </c>
      <c r="AE301" s="56">
        <f t="shared" si="36"/>
        <v>1.4579999999999984</v>
      </c>
      <c r="AF301" s="24">
        <f t="shared" si="37"/>
        <v>-6.2474783293440019</v>
      </c>
      <c r="AG301" s="39">
        <f t="shared" si="40"/>
        <v>0</v>
      </c>
      <c r="AH301" s="39">
        <f t="shared" si="41"/>
        <v>0</v>
      </c>
      <c r="AI301" s="65">
        <f t="shared" si="42"/>
        <v>10.631250000000001</v>
      </c>
      <c r="AJ301" s="65">
        <f t="shared" si="43"/>
        <v>-105.70500000000001</v>
      </c>
      <c r="AK301" s="58">
        <f t="shared" si="44"/>
        <v>3</v>
      </c>
      <c r="AL301" s="58">
        <f t="shared" si="45"/>
        <v>60</v>
      </c>
      <c r="AM301" s="58">
        <f t="shared" si="46"/>
        <v>240</v>
      </c>
    </row>
    <row r="302" spans="27:39" ht="20.100000000000001" customHeight="1" x14ac:dyDescent="0.2">
      <c r="AA302">
        <f t="shared" si="38"/>
        <v>85</v>
      </c>
      <c r="AB302" s="24">
        <f t="shared" si="39"/>
        <v>10.199999999999999</v>
      </c>
      <c r="AC302" s="24">
        <f t="shared" si="34"/>
        <v>-950.39999999999986</v>
      </c>
      <c r="AD302" s="24">
        <f t="shared" si="35"/>
        <v>-2799.3599999999992</v>
      </c>
      <c r="AE302" s="56">
        <f t="shared" si="36"/>
        <v>2.7337500000000006</v>
      </c>
      <c r="AF302" s="24">
        <f t="shared" si="37"/>
        <v>-5.5523555999999941</v>
      </c>
      <c r="AG302" s="39">
        <f t="shared" si="40"/>
        <v>0</v>
      </c>
      <c r="AH302" s="39">
        <f t="shared" si="41"/>
        <v>0</v>
      </c>
      <c r="AI302" s="65">
        <f t="shared" si="42"/>
        <v>10.631250000000001</v>
      </c>
      <c r="AJ302" s="65">
        <f t="shared" si="43"/>
        <v>-105.70500000000001</v>
      </c>
      <c r="AK302" s="58">
        <f t="shared" si="44"/>
        <v>3</v>
      </c>
      <c r="AL302" s="58">
        <f t="shared" si="45"/>
        <v>60</v>
      </c>
      <c r="AM302" s="58">
        <f t="shared" si="46"/>
        <v>240</v>
      </c>
    </row>
    <row r="303" spans="27:39" ht="20.100000000000001" customHeight="1" x14ac:dyDescent="0.2">
      <c r="AA303">
        <f t="shared" si="38"/>
        <v>86</v>
      </c>
      <c r="AB303" s="24">
        <f t="shared" si="39"/>
        <v>10.32</v>
      </c>
      <c r="AC303" s="24">
        <f t="shared" si="34"/>
        <v>-975.02400000000011</v>
      </c>
      <c r="AD303" s="24">
        <f t="shared" si="35"/>
        <v>-2914.88256</v>
      </c>
      <c r="AE303" s="56">
        <f t="shared" si="36"/>
        <v>4.0095000000000027</v>
      </c>
      <c r="AF303" s="24">
        <f t="shared" si="37"/>
        <v>-4.8908281282560004</v>
      </c>
      <c r="AG303" s="39">
        <f t="shared" si="40"/>
        <v>0</v>
      </c>
      <c r="AH303" s="39">
        <f t="shared" si="41"/>
        <v>0</v>
      </c>
      <c r="AI303" s="65">
        <f t="shared" si="42"/>
        <v>10.631250000000001</v>
      </c>
      <c r="AJ303" s="65">
        <f t="shared" si="43"/>
        <v>-105.70500000000001</v>
      </c>
      <c r="AK303" s="58">
        <f t="shared" si="44"/>
        <v>3</v>
      </c>
      <c r="AL303" s="58">
        <f t="shared" si="45"/>
        <v>60</v>
      </c>
      <c r="AM303" s="58">
        <f t="shared" si="46"/>
        <v>240</v>
      </c>
    </row>
    <row r="304" spans="27:39" ht="20.100000000000001" customHeight="1" x14ac:dyDescent="0.2">
      <c r="AA304">
        <f t="shared" si="38"/>
        <v>87</v>
      </c>
      <c r="AB304" s="24">
        <f t="shared" si="39"/>
        <v>10.44</v>
      </c>
      <c r="AC304" s="24">
        <f t="shared" si="34"/>
        <v>-999.93599999999992</v>
      </c>
      <c r="AD304" s="24">
        <f t="shared" si="35"/>
        <v>-3033.3772799999997</v>
      </c>
      <c r="AE304" s="56">
        <f t="shared" si="36"/>
        <v>5.2852499999999907</v>
      </c>
      <c r="AF304" s="24">
        <f t="shared" si="37"/>
        <v>-4.2642822193920065</v>
      </c>
      <c r="AG304" s="39">
        <f t="shared" si="40"/>
        <v>0</v>
      </c>
      <c r="AH304" s="39">
        <f t="shared" si="41"/>
        <v>0</v>
      </c>
      <c r="AI304" s="65">
        <f t="shared" si="42"/>
        <v>10.631250000000001</v>
      </c>
      <c r="AJ304" s="65">
        <f t="shared" si="43"/>
        <v>-105.70500000000001</v>
      </c>
      <c r="AK304" s="58">
        <f t="shared" si="44"/>
        <v>3</v>
      </c>
      <c r="AL304" s="58">
        <f t="shared" si="45"/>
        <v>60</v>
      </c>
      <c r="AM304" s="58">
        <f t="shared" si="46"/>
        <v>240</v>
      </c>
    </row>
    <row r="305" spans="27:39" ht="20.100000000000001" customHeight="1" x14ac:dyDescent="0.2">
      <c r="AA305">
        <f t="shared" si="38"/>
        <v>88</v>
      </c>
      <c r="AB305" s="24">
        <f t="shared" si="39"/>
        <v>10.56</v>
      </c>
      <c r="AC305" s="24">
        <f t="shared" si="34"/>
        <v>-1025.136</v>
      </c>
      <c r="AD305" s="24">
        <f t="shared" si="35"/>
        <v>-3154.8787200000006</v>
      </c>
      <c r="AE305" s="56">
        <f t="shared" si="36"/>
        <v>6.561000000000007</v>
      </c>
      <c r="AF305" s="24">
        <f t="shared" si="37"/>
        <v>-3.6741398446079945</v>
      </c>
      <c r="AG305" s="39">
        <f t="shared" si="40"/>
        <v>0</v>
      </c>
      <c r="AH305" s="39">
        <f t="shared" si="41"/>
        <v>0</v>
      </c>
      <c r="AI305" s="65">
        <f t="shared" si="42"/>
        <v>10.631250000000001</v>
      </c>
      <c r="AJ305" s="65">
        <f t="shared" si="43"/>
        <v>-105.70500000000001</v>
      </c>
      <c r="AK305" s="58">
        <f t="shared" si="44"/>
        <v>3</v>
      </c>
      <c r="AL305" s="58">
        <f t="shared" si="45"/>
        <v>60</v>
      </c>
      <c r="AM305" s="58">
        <f t="shared" si="46"/>
        <v>240</v>
      </c>
    </row>
    <row r="306" spans="27:39" ht="20.100000000000001" customHeight="1" x14ac:dyDescent="0.2">
      <c r="AA306">
        <f t="shared" si="38"/>
        <v>89</v>
      </c>
      <c r="AB306" s="24">
        <f t="shared" si="39"/>
        <v>10.68</v>
      </c>
      <c r="AC306" s="24">
        <f t="shared" si="34"/>
        <v>-1050.624</v>
      </c>
      <c r="AD306" s="24">
        <f t="shared" si="35"/>
        <v>-3279.4214400000001</v>
      </c>
      <c r="AE306" s="56">
        <f t="shared" si="36"/>
        <v>7.836749999999995</v>
      </c>
      <c r="AF306" s="24">
        <f t="shared" si="37"/>
        <v>-3.1218590557440042</v>
      </c>
      <c r="AG306" s="39">
        <f t="shared" si="40"/>
        <v>0</v>
      </c>
      <c r="AH306" s="39">
        <f t="shared" si="41"/>
        <v>0</v>
      </c>
      <c r="AI306" s="65">
        <f t="shared" si="42"/>
        <v>10.631250000000001</v>
      </c>
      <c r="AJ306" s="65">
        <f t="shared" si="43"/>
        <v>-105.70500000000001</v>
      </c>
      <c r="AK306" s="58">
        <f t="shared" si="44"/>
        <v>3</v>
      </c>
      <c r="AL306" s="58">
        <f t="shared" si="45"/>
        <v>60</v>
      </c>
      <c r="AM306" s="58">
        <f t="shared" si="46"/>
        <v>240</v>
      </c>
    </row>
    <row r="307" spans="27:39" ht="20.100000000000001" customHeight="1" x14ac:dyDescent="0.2">
      <c r="AA307">
        <f t="shared" si="38"/>
        <v>90</v>
      </c>
      <c r="AB307" s="24">
        <f t="shared" si="39"/>
        <v>10.8</v>
      </c>
      <c r="AC307" s="24">
        <f t="shared" si="34"/>
        <v>-1076.4000000000001</v>
      </c>
      <c r="AD307" s="24">
        <f t="shared" si="35"/>
        <v>-3407.0400000000009</v>
      </c>
      <c r="AE307" s="56">
        <f t="shared" si="36"/>
        <v>9.1125000000000114</v>
      </c>
      <c r="AF307" s="24">
        <f t="shared" si="37"/>
        <v>-2.6089343999999937</v>
      </c>
      <c r="AG307" s="39">
        <f t="shared" si="40"/>
        <v>0</v>
      </c>
      <c r="AH307" s="39">
        <f t="shared" si="41"/>
        <v>0</v>
      </c>
      <c r="AI307" s="65">
        <f t="shared" si="42"/>
        <v>10.631250000000001</v>
      </c>
      <c r="AJ307" s="65">
        <f t="shared" si="43"/>
        <v>-105.70500000000001</v>
      </c>
      <c r="AK307" s="58">
        <f t="shared" si="44"/>
        <v>3</v>
      </c>
      <c r="AL307" s="58">
        <f t="shared" si="45"/>
        <v>60</v>
      </c>
      <c r="AM307" s="58">
        <f t="shared" si="46"/>
        <v>240</v>
      </c>
    </row>
    <row r="308" spans="27:39" ht="20.100000000000001" customHeight="1" x14ac:dyDescent="0.2">
      <c r="AA308">
        <f t="shared" si="38"/>
        <v>91</v>
      </c>
      <c r="AB308" s="24">
        <f t="shared" si="39"/>
        <v>10.92</v>
      </c>
      <c r="AC308" s="24">
        <f t="shared" si="34"/>
        <v>-1102.4639999999999</v>
      </c>
      <c r="AD308" s="24">
        <f t="shared" si="35"/>
        <v>-3537.7689599999999</v>
      </c>
      <c r="AE308" s="56">
        <f t="shared" si="36"/>
        <v>10.388249999999999</v>
      </c>
      <c r="AF308" s="24">
        <f t="shared" si="37"/>
        <v>-2.1368973346560001</v>
      </c>
      <c r="AG308" s="39">
        <f t="shared" si="40"/>
        <v>0</v>
      </c>
      <c r="AH308" s="39">
        <f t="shared" si="41"/>
        <v>0</v>
      </c>
      <c r="AI308" s="65">
        <f t="shared" si="42"/>
        <v>10.631250000000001</v>
      </c>
      <c r="AJ308" s="65">
        <f t="shared" si="43"/>
        <v>-105.70500000000001</v>
      </c>
      <c r="AK308" s="58">
        <f t="shared" si="44"/>
        <v>3</v>
      </c>
      <c r="AL308" s="58">
        <f t="shared" si="45"/>
        <v>60</v>
      </c>
      <c r="AM308" s="58">
        <f t="shared" si="46"/>
        <v>240</v>
      </c>
    </row>
    <row r="309" spans="27:39" ht="20.100000000000001" customHeight="1" x14ac:dyDescent="0.2">
      <c r="AA309">
        <f t="shared" si="38"/>
        <v>92</v>
      </c>
      <c r="AB309" s="24">
        <f t="shared" si="39"/>
        <v>11.04</v>
      </c>
      <c r="AC309" s="24">
        <f t="shared" si="34"/>
        <v>-1128.8159999999998</v>
      </c>
      <c r="AD309" s="24">
        <f t="shared" si="35"/>
        <v>-3671.642879999999</v>
      </c>
      <c r="AE309" s="56">
        <f t="shared" si="36"/>
        <v>11.663999999999987</v>
      </c>
      <c r="AF309" s="24">
        <f t="shared" si="37"/>
        <v>-1.7073166417920023</v>
      </c>
      <c r="AG309" s="39">
        <f t="shared" si="40"/>
        <v>0</v>
      </c>
      <c r="AH309" s="39">
        <f t="shared" si="41"/>
        <v>0</v>
      </c>
      <c r="AI309" s="65">
        <f t="shared" si="42"/>
        <v>10.631250000000001</v>
      </c>
      <c r="AJ309" s="65">
        <f t="shared" si="43"/>
        <v>-105.70500000000001</v>
      </c>
      <c r="AK309" s="58">
        <f t="shared" si="44"/>
        <v>3</v>
      </c>
      <c r="AL309" s="58">
        <f t="shared" si="45"/>
        <v>60</v>
      </c>
      <c r="AM309" s="58">
        <f t="shared" si="46"/>
        <v>240</v>
      </c>
    </row>
    <row r="310" spans="27:39" ht="20.100000000000001" customHeight="1" x14ac:dyDescent="0.2">
      <c r="AA310">
        <f t="shared" si="38"/>
        <v>93</v>
      </c>
      <c r="AB310" s="24">
        <f t="shared" si="39"/>
        <v>11.16</v>
      </c>
      <c r="AC310" s="24">
        <f t="shared" si="34"/>
        <v>-1155.4560000000001</v>
      </c>
      <c r="AD310" s="24">
        <f t="shared" si="35"/>
        <v>-3808.69632</v>
      </c>
      <c r="AE310" s="56">
        <f t="shared" si="36"/>
        <v>12.939750000000004</v>
      </c>
      <c r="AF310" s="24">
        <f t="shared" si="37"/>
        <v>-1.3217988430079952</v>
      </c>
      <c r="AG310" s="39">
        <f t="shared" si="40"/>
        <v>0</v>
      </c>
      <c r="AH310" s="39">
        <f t="shared" si="41"/>
        <v>0</v>
      </c>
      <c r="AI310" s="65">
        <f t="shared" si="42"/>
        <v>10.631250000000001</v>
      </c>
      <c r="AJ310" s="65">
        <f t="shared" si="43"/>
        <v>-105.70500000000001</v>
      </c>
      <c r="AK310" s="58">
        <f t="shared" si="44"/>
        <v>3</v>
      </c>
      <c r="AL310" s="58">
        <f t="shared" si="45"/>
        <v>60</v>
      </c>
      <c r="AM310" s="58">
        <f t="shared" si="46"/>
        <v>240</v>
      </c>
    </row>
    <row r="311" spans="27:39" ht="20.100000000000001" customHeight="1" x14ac:dyDescent="0.2">
      <c r="AA311">
        <f t="shared" si="38"/>
        <v>94</v>
      </c>
      <c r="AB311" s="24">
        <f t="shared" si="39"/>
        <v>11.28</v>
      </c>
      <c r="AC311" s="24">
        <f t="shared" si="34"/>
        <v>-1182.384</v>
      </c>
      <c r="AD311" s="24">
        <f t="shared" si="35"/>
        <v>-3948.9638399999994</v>
      </c>
      <c r="AE311" s="56">
        <f t="shared" si="36"/>
        <v>14.215499999999992</v>
      </c>
      <c r="AF311" s="24">
        <f t="shared" si="37"/>
        <v>-0.9819886141440044</v>
      </c>
      <c r="AG311" s="39">
        <f t="shared" si="40"/>
        <v>0</v>
      </c>
      <c r="AH311" s="39">
        <f t="shared" si="41"/>
        <v>0</v>
      </c>
      <c r="AI311" s="65">
        <f t="shared" si="42"/>
        <v>10.631250000000001</v>
      </c>
      <c r="AJ311" s="65">
        <f t="shared" si="43"/>
        <v>-105.70500000000001</v>
      </c>
      <c r="AK311" s="58">
        <f t="shared" si="44"/>
        <v>3</v>
      </c>
      <c r="AL311" s="58">
        <f t="shared" si="45"/>
        <v>60</v>
      </c>
      <c r="AM311" s="58">
        <f t="shared" si="46"/>
        <v>240</v>
      </c>
    </row>
    <row r="312" spans="27:39" ht="20.100000000000001" customHeight="1" x14ac:dyDescent="0.2">
      <c r="AA312">
        <f t="shared" si="38"/>
        <v>95</v>
      </c>
      <c r="AB312" s="24">
        <f t="shared" si="39"/>
        <v>11.4</v>
      </c>
      <c r="AC312" s="24">
        <f t="shared" si="34"/>
        <v>-1209.5999999999999</v>
      </c>
      <c r="AD312" s="24">
        <f t="shared" si="35"/>
        <v>-4092.4800000000005</v>
      </c>
      <c r="AE312" s="56">
        <f t="shared" si="36"/>
        <v>15.491250000000008</v>
      </c>
      <c r="AF312" s="24">
        <f t="shared" si="37"/>
        <v>-0.68956919999999311</v>
      </c>
      <c r="AG312" s="39">
        <f t="shared" si="40"/>
        <v>0</v>
      </c>
      <c r="AH312" s="39">
        <f t="shared" si="41"/>
        <v>0</v>
      </c>
      <c r="AI312" s="65">
        <f t="shared" si="42"/>
        <v>10.631250000000001</v>
      </c>
      <c r="AJ312" s="65">
        <f t="shared" si="43"/>
        <v>-105.70500000000001</v>
      </c>
      <c r="AK312" s="58">
        <f t="shared" si="44"/>
        <v>3</v>
      </c>
      <c r="AL312" s="58">
        <f t="shared" si="45"/>
        <v>60</v>
      </c>
      <c r="AM312" s="58">
        <f t="shared" si="46"/>
        <v>240</v>
      </c>
    </row>
    <row r="313" spans="27:39" ht="20.100000000000001" customHeight="1" x14ac:dyDescent="0.2">
      <c r="AA313">
        <f t="shared" si="38"/>
        <v>96</v>
      </c>
      <c r="AB313" s="24">
        <f t="shared" si="39"/>
        <v>11.52</v>
      </c>
      <c r="AC313" s="24">
        <f t="shared" ref="AC313:AC317" si="47" xml:space="preserve"> IF( AB313 &lt;= AK313, AG313, AG313 - AL313*(AB313 - AK313) - (AM313 - AL313)*(AB313 - AK313)^2/(2*(L - AK313))   )</f>
        <v>-1237.1039999999998</v>
      </c>
      <c r="AD313" s="24">
        <f t="shared" si="35"/>
        <v>-4239.2793599999986</v>
      </c>
      <c r="AE313" s="56">
        <f t="shared" si="36"/>
        <v>16.766999999999996</v>
      </c>
      <c r="AF313" s="24">
        <f t="shared" ref="AF313:AF317" si="48" xml:space="preserve"> IF( AB313 &lt;= AK313,  AE313,        AE313  - AL313*(AB313 - AK313)^4*100000/(24*E*I) - (AM313 - AL313)*(AB313 - AK313)^5*100000/(120*E*I*(L - AK313) )  )</f>
        <v>-0.44626282905599979</v>
      </c>
      <c r="AG313" s="39">
        <f t="shared" si="40"/>
        <v>0</v>
      </c>
      <c r="AH313" s="39">
        <f t="shared" si="41"/>
        <v>0</v>
      </c>
      <c r="AI313" s="65">
        <f t="shared" si="42"/>
        <v>10.631250000000001</v>
      </c>
      <c r="AJ313" s="65">
        <f t="shared" si="43"/>
        <v>-105.70500000000001</v>
      </c>
      <c r="AK313" s="58">
        <f t="shared" si="44"/>
        <v>3</v>
      </c>
      <c r="AL313" s="58">
        <f t="shared" si="45"/>
        <v>60</v>
      </c>
      <c r="AM313" s="58">
        <f t="shared" si="46"/>
        <v>240</v>
      </c>
    </row>
    <row r="314" spans="27:39" ht="20.100000000000001" customHeight="1" x14ac:dyDescent="0.2">
      <c r="AA314">
        <f t="shared" si="38"/>
        <v>97</v>
      </c>
      <c r="AB314" s="24">
        <f t="shared" si="39"/>
        <v>11.64</v>
      </c>
      <c r="AC314" s="24">
        <f t="shared" si="47"/>
        <v>-1264.8960000000002</v>
      </c>
      <c r="AD314" s="24">
        <f t="shared" si="35"/>
        <v>-4389.3964800000012</v>
      </c>
      <c r="AE314" s="56">
        <f t="shared" si="36"/>
        <v>18.042750000000012</v>
      </c>
      <c r="AF314" s="24">
        <f t="shared" si="48"/>
        <v>-0.25383112819199116</v>
      </c>
      <c r="AG314" s="39">
        <f t="shared" si="40"/>
        <v>0</v>
      </c>
      <c r="AH314" s="39">
        <f t="shared" si="41"/>
        <v>0</v>
      </c>
      <c r="AI314" s="65">
        <f t="shared" si="42"/>
        <v>10.631250000000001</v>
      </c>
      <c r="AJ314" s="65">
        <f t="shared" si="43"/>
        <v>-105.70500000000001</v>
      </c>
      <c r="AK314" s="58">
        <f t="shared" si="44"/>
        <v>3</v>
      </c>
      <c r="AL314" s="58">
        <f t="shared" si="45"/>
        <v>60</v>
      </c>
      <c r="AM314" s="58">
        <f t="shared" si="46"/>
        <v>240</v>
      </c>
    </row>
    <row r="315" spans="27:39" ht="20.100000000000001" customHeight="1" x14ac:dyDescent="0.2">
      <c r="AA315">
        <f t="shared" si="38"/>
        <v>98</v>
      </c>
      <c r="AB315" s="24">
        <f t="shared" si="39"/>
        <v>11.76</v>
      </c>
      <c r="AC315" s="24">
        <f t="shared" si="47"/>
        <v>-1292.9760000000001</v>
      </c>
      <c r="AD315" s="24">
        <f t="shared" si="35"/>
        <v>-4542.8659200000002</v>
      </c>
      <c r="AE315" s="56">
        <f t="shared" si="36"/>
        <v>19.3185</v>
      </c>
      <c r="AF315" s="24">
        <f t="shared" si="48"/>
        <v>-0.11407553740800136</v>
      </c>
      <c r="AG315" s="39">
        <f t="shared" si="40"/>
        <v>0</v>
      </c>
      <c r="AH315" s="39">
        <f t="shared" si="41"/>
        <v>0</v>
      </c>
      <c r="AI315" s="65">
        <f t="shared" si="42"/>
        <v>10.631250000000001</v>
      </c>
      <c r="AJ315" s="65">
        <f t="shared" si="43"/>
        <v>-105.70500000000001</v>
      </c>
      <c r="AK315" s="58">
        <f t="shared" si="44"/>
        <v>3</v>
      </c>
      <c r="AL315" s="58">
        <f t="shared" si="45"/>
        <v>60</v>
      </c>
      <c r="AM315" s="58">
        <f t="shared" si="46"/>
        <v>240</v>
      </c>
    </row>
    <row r="316" spans="27:39" ht="20.100000000000001" customHeight="1" x14ac:dyDescent="0.2">
      <c r="AA316">
        <f t="shared" si="38"/>
        <v>99</v>
      </c>
      <c r="AB316" s="24">
        <f t="shared" si="39"/>
        <v>11.88</v>
      </c>
      <c r="AC316" s="24">
        <f t="shared" si="47"/>
        <v>-1321.3440000000003</v>
      </c>
      <c r="AD316" s="24">
        <f t="shared" si="35"/>
        <v>-4699.722240000001</v>
      </c>
      <c r="AE316" s="56">
        <f t="shared" si="36"/>
        <v>20.594250000000017</v>
      </c>
      <c r="AF316" s="24">
        <f t="shared" si="48"/>
        <v>-2.8837724543988585E-2</v>
      </c>
      <c r="AG316" s="39">
        <f t="shared" si="40"/>
        <v>0</v>
      </c>
      <c r="AH316" s="39">
        <f t="shared" si="41"/>
        <v>0</v>
      </c>
      <c r="AI316" s="65">
        <f t="shared" si="42"/>
        <v>10.631250000000001</v>
      </c>
      <c r="AJ316" s="65">
        <f t="shared" si="43"/>
        <v>-105.70500000000001</v>
      </c>
      <c r="AK316" s="58">
        <f t="shared" si="44"/>
        <v>3</v>
      </c>
      <c r="AL316" s="58">
        <f t="shared" si="45"/>
        <v>60</v>
      </c>
      <c r="AM316" s="58">
        <f t="shared" si="46"/>
        <v>240</v>
      </c>
    </row>
    <row r="317" spans="27:39" ht="20.100000000000001" customHeight="1" x14ac:dyDescent="0.2">
      <c r="AA317">
        <f t="shared" si="38"/>
        <v>100</v>
      </c>
      <c r="AB317" s="24">
        <f t="shared" si="39"/>
        <v>12</v>
      </c>
      <c r="AC317" s="24">
        <f t="shared" si="47"/>
        <v>-1350</v>
      </c>
      <c r="AD317" s="24">
        <f t="shared" si="35"/>
        <v>-4860</v>
      </c>
      <c r="AE317" s="56">
        <f t="shared" si="36"/>
        <v>21.870000000000005</v>
      </c>
      <c r="AF317" s="24">
        <f t="shared" si="48"/>
        <v>5.3290705182007514E-15</v>
      </c>
      <c r="AG317" s="39">
        <f t="shared" si="40"/>
        <v>0</v>
      </c>
      <c r="AH317" s="39">
        <f t="shared" si="41"/>
        <v>0</v>
      </c>
      <c r="AI317" s="65">
        <f t="shared" si="42"/>
        <v>10.631250000000001</v>
      </c>
      <c r="AJ317" s="65">
        <f t="shared" si="43"/>
        <v>-105.70500000000001</v>
      </c>
      <c r="AK317" s="58">
        <f t="shared" si="44"/>
        <v>3</v>
      </c>
      <c r="AL317" s="58">
        <f t="shared" si="45"/>
        <v>60</v>
      </c>
      <c r="AM317" s="58">
        <f t="shared" si="46"/>
        <v>240</v>
      </c>
    </row>
    <row r="318" spans="27:39" ht="20.100000000000001" customHeight="1" x14ac:dyDescent="0.2"/>
    <row r="319" spans="27:39" ht="20.100000000000001" customHeight="1" x14ac:dyDescent="0.2"/>
    <row r="320" spans="27:39" ht="20.100000000000001" customHeight="1" x14ac:dyDescent="0.2"/>
    <row r="321" spans="27:39" ht="20.100000000000001" customHeight="1" x14ac:dyDescent="0.2"/>
    <row r="322" spans="27:39" ht="20.100000000000001" customHeight="1" x14ac:dyDescent="0.2"/>
    <row r="323" spans="27:39" ht="20.100000000000001" customHeight="1" x14ac:dyDescent="0.2">
      <c r="AA323" t="s">
        <v>91</v>
      </c>
    </row>
    <row r="324" spans="27:39" ht="20.100000000000001" customHeight="1" x14ac:dyDescent="0.2"/>
    <row r="325" spans="27:39" ht="20.100000000000001" customHeight="1" x14ac:dyDescent="0.2">
      <c r="AA325" s="38" t="s">
        <v>4</v>
      </c>
      <c r="AB325" s="39" t="s">
        <v>5</v>
      </c>
      <c r="AC325" s="38" t="s">
        <v>27</v>
      </c>
      <c r="AD325" s="31" t="s">
        <v>29</v>
      </c>
      <c r="AE325" s="31" t="s">
        <v>30</v>
      </c>
      <c r="AF325" s="31" t="s">
        <v>28</v>
      </c>
      <c r="AG325" s="38" t="s">
        <v>24</v>
      </c>
      <c r="AH325" s="38" t="s">
        <v>25</v>
      </c>
      <c r="AI325" s="38" t="s">
        <v>99</v>
      </c>
      <c r="AJ325" s="37" t="s">
        <v>26</v>
      </c>
      <c r="AK325" s="31" t="s">
        <v>23</v>
      </c>
      <c r="AL325" s="31" t="s">
        <v>31</v>
      </c>
      <c r="AM325" s="31" t="s">
        <v>32</v>
      </c>
    </row>
    <row r="326" spans="27:39" ht="20.100000000000001" customHeight="1" x14ac:dyDescent="0.2">
      <c r="AA326">
        <v>0</v>
      </c>
      <c r="AB326" s="24">
        <v>0</v>
      </c>
      <c r="AC326" s="24">
        <f t="shared" ref="AC326:AC357" si="49" xml:space="preserve"> IF( AB326 &lt;= AK326, AG326, AG326 - AL326*(AB326 - AK326) - (AM326 - AL326)*(AB326 - AK326)^2/(2*(L - AK326))   )</f>
        <v>0</v>
      </c>
      <c r="AD326" s="24">
        <f t="shared" ref="AD326:AD357" si="50" xml:space="preserve"> IF( AB326 &lt;= AK326,  AH326 + AG326*AB326,   AH326 + AG326*AB326  - AL326*(AB326 - AK326)^2/2 - (AM326 - AL326)*(AB326 - AK326)^3/(6*(L - AK326) )   )</f>
        <v>0</v>
      </c>
      <c r="AE326" s="56">
        <f t="shared" ref="AE326:AE357" si="51" xml:space="preserve"> AJ326 +  AI326*AB326 + AH326*AB326^2*100000/(2*E*I) + AG326*AB326^3*100000/(6*E*I)</f>
        <v>0</v>
      </c>
      <c r="AF326" s="24">
        <f t="shared" ref="AF326:AF357" si="52" xml:space="preserve"> IF( AB326 &lt;= AK326,  AE326,        AE326  - AL326*(AB326 - AK326)^4*100000/(24*E*I) - (AM326 - AL326)*(AB326 - AK326)^5*100000/(120*E*I*(L - AK326) )  )</f>
        <v>0</v>
      </c>
      <c r="AG326" s="39">
        <v>0</v>
      </c>
      <c r="AH326" s="39">
        <f xml:space="preserve"> 0</f>
        <v>0</v>
      </c>
      <c r="AI326" s="24">
        <f xml:space="preserve"> AL326*(L - AK326)^3*100000/(6*E*I) + (AM326 - AL326)*(L - AK326)^3*100000/(24*E*I)</f>
        <v>0</v>
      </c>
      <c r="AJ326" s="24">
        <f xml:space="preserve"> -AL326*(L - AK326)^3*(3*L + AK326)*100000/(24*E*I) - (AM326 - AL326)*(L - AK326)^3*(4*L + AK326)*100000/(120*E*I)</f>
        <v>0</v>
      </c>
      <c r="AK326" s="58">
        <f xml:space="preserve"> _a1 + _a2</f>
        <v>12</v>
      </c>
      <c r="AL326" s="58">
        <f xml:space="preserve"> -_w2</f>
        <v>-240</v>
      </c>
      <c r="AM326" s="58">
        <f xml:space="preserve"> - (_w1 +     (_w2 - _w1)/_a2 * (L - _a1))</f>
        <v>-240</v>
      </c>
    </row>
    <row r="327" spans="27:39" ht="20.100000000000001" customHeight="1" x14ac:dyDescent="0.2">
      <c r="AA327">
        <f>AA326+1</f>
        <v>1</v>
      </c>
      <c r="AB327" s="24">
        <f xml:space="preserve"> L*AA327/100</f>
        <v>0.12</v>
      </c>
      <c r="AC327" s="24">
        <f t="shared" si="49"/>
        <v>0</v>
      </c>
      <c r="AD327" s="24">
        <f t="shared" si="50"/>
        <v>0</v>
      </c>
      <c r="AE327" s="56">
        <f t="shared" si="51"/>
        <v>0</v>
      </c>
      <c r="AF327" s="24">
        <f t="shared" si="52"/>
        <v>0</v>
      </c>
      <c r="AG327" s="39">
        <f>AG326</f>
        <v>0</v>
      </c>
      <c r="AH327" s="39">
        <f>AH326</f>
        <v>0</v>
      </c>
      <c r="AI327" s="65">
        <f>AI326</f>
        <v>0</v>
      </c>
      <c r="AJ327" s="65">
        <f>AJ326</f>
        <v>0</v>
      </c>
      <c r="AK327" s="58">
        <f xml:space="preserve"> AK326</f>
        <v>12</v>
      </c>
      <c r="AL327" s="58">
        <f xml:space="preserve"> AL326</f>
        <v>-240</v>
      </c>
      <c r="AM327" s="58">
        <f>AM326</f>
        <v>-240</v>
      </c>
    </row>
    <row r="328" spans="27:39" ht="20.100000000000001" customHeight="1" x14ac:dyDescent="0.2">
      <c r="AA328">
        <f t="shared" ref="AA328:AA391" si="53">AA327+1</f>
        <v>2</v>
      </c>
      <c r="AB328" s="24">
        <f t="shared" ref="AB328:AB391" si="54" xml:space="preserve"> L*AA328/100</f>
        <v>0.24</v>
      </c>
      <c r="AC328" s="24">
        <f t="shared" si="49"/>
        <v>0</v>
      </c>
      <c r="AD328" s="24">
        <f t="shared" si="50"/>
        <v>0</v>
      </c>
      <c r="AE328" s="56">
        <f t="shared" si="51"/>
        <v>0</v>
      </c>
      <c r="AF328" s="24">
        <f t="shared" si="52"/>
        <v>0</v>
      </c>
      <c r="AG328" s="39">
        <f t="shared" ref="AG328:AG391" si="55">AG327</f>
        <v>0</v>
      </c>
      <c r="AH328" s="39">
        <f t="shared" ref="AH328:AH391" si="56">AH327</f>
        <v>0</v>
      </c>
      <c r="AI328" s="65">
        <f t="shared" ref="AI328:AI391" si="57">AI327</f>
        <v>0</v>
      </c>
      <c r="AJ328" s="65">
        <f t="shared" ref="AJ328:AJ391" si="58">AJ327</f>
        <v>0</v>
      </c>
      <c r="AK328" s="58">
        <f t="shared" ref="AK328:AK391" si="59" xml:space="preserve"> AK327</f>
        <v>12</v>
      </c>
      <c r="AL328" s="58">
        <f t="shared" ref="AL328:AL391" si="60" xml:space="preserve"> AL327</f>
        <v>-240</v>
      </c>
      <c r="AM328" s="58">
        <f t="shared" ref="AM328:AM391" si="61">AM327</f>
        <v>-240</v>
      </c>
    </row>
    <row r="329" spans="27:39" ht="20.100000000000001" customHeight="1" x14ac:dyDescent="0.2">
      <c r="AA329">
        <f t="shared" si="53"/>
        <v>3</v>
      </c>
      <c r="AB329" s="24">
        <f t="shared" si="54"/>
        <v>0.36</v>
      </c>
      <c r="AC329" s="24">
        <f t="shared" si="49"/>
        <v>0</v>
      </c>
      <c r="AD329" s="24">
        <f t="shared" si="50"/>
        <v>0</v>
      </c>
      <c r="AE329" s="56">
        <f t="shared" si="51"/>
        <v>0</v>
      </c>
      <c r="AF329" s="24">
        <f t="shared" si="52"/>
        <v>0</v>
      </c>
      <c r="AG329" s="39">
        <f t="shared" si="55"/>
        <v>0</v>
      </c>
      <c r="AH329" s="39">
        <f t="shared" si="56"/>
        <v>0</v>
      </c>
      <c r="AI329" s="65">
        <f t="shared" si="57"/>
        <v>0</v>
      </c>
      <c r="AJ329" s="65">
        <f t="shared" si="58"/>
        <v>0</v>
      </c>
      <c r="AK329" s="58">
        <f t="shared" si="59"/>
        <v>12</v>
      </c>
      <c r="AL329" s="58">
        <f t="shared" si="60"/>
        <v>-240</v>
      </c>
      <c r="AM329" s="58">
        <f t="shared" si="61"/>
        <v>-240</v>
      </c>
    </row>
    <row r="330" spans="27:39" ht="20.100000000000001" customHeight="1" x14ac:dyDescent="0.2">
      <c r="AA330">
        <f t="shared" si="53"/>
        <v>4</v>
      </c>
      <c r="AB330" s="24">
        <f t="shared" si="54"/>
        <v>0.48</v>
      </c>
      <c r="AC330" s="24">
        <f t="shared" si="49"/>
        <v>0</v>
      </c>
      <c r="AD330" s="24">
        <f t="shared" si="50"/>
        <v>0</v>
      </c>
      <c r="AE330" s="56">
        <f t="shared" si="51"/>
        <v>0</v>
      </c>
      <c r="AF330" s="24">
        <f t="shared" si="52"/>
        <v>0</v>
      </c>
      <c r="AG330" s="39">
        <f t="shared" si="55"/>
        <v>0</v>
      </c>
      <c r="AH330" s="39">
        <f t="shared" si="56"/>
        <v>0</v>
      </c>
      <c r="AI330" s="65">
        <f t="shared" si="57"/>
        <v>0</v>
      </c>
      <c r="AJ330" s="65">
        <f t="shared" si="58"/>
        <v>0</v>
      </c>
      <c r="AK330" s="58">
        <f t="shared" si="59"/>
        <v>12</v>
      </c>
      <c r="AL330" s="58">
        <f t="shared" si="60"/>
        <v>-240</v>
      </c>
      <c r="AM330" s="58">
        <f t="shared" si="61"/>
        <v>-240</v>
      </c>
    </row>
    <row r="331" spans="27:39" ht="20.100000000000001" customHeight="1" x14ac:dyDescent="0.2">
      <c r="AA331">
        <f t="shared" si="53"/>
        <v>5</v>
      </c>
      <c r="AB331" s="24">
        <f t="shared" si="54"/>
        <v>0.6</v>
      </c>
      <c r="AC331" s="24">
        <f t="shared" si="49"/>
        <v>0</v>
      </c>
      <c r="AD331" s="24">
        <f t="shared" si="50"/>
        <v>0</v>
      </c>
      <c r="AE331" s="56">
        <f t="shared" si="51"/>
        <v>0</v>
      </c>
      <c r="AF331" s="24">
        <f t="shared" si="52"/>
        <v>0</v>
      </c>
      <c r="AG331" s="39">
        <f t="shared" si="55"/>
        <v>0</v>
      </c>
      <c r="AH331" s="39">
        <f t="shared" si="56"/>
        <v>0</v>
      </c>
      <c r="AI331" s="65">
        <f t="shared" si="57"/>
        <v>0</v>
      </c>
      <c r="AJ331" s="65">
        <f t="shared" si="58"/>
        <v>0</v>
      </c>
      <c r="AK331" s="58">
        <f t="shared" si="59"/>
        <v>12</v>
      </c>
      <c r="AL331" s="58">
        <f t="shared" si="60"/>
        <v>-240</v>
      </c>
      <c r="AM331" s="58">
        <f t="shared" si="61"/>
        <v>-240</v>
      </c>
    </row>
    <row r="332" spans="27:39" ht="20.100000000000001" customHeight="1" x14ac:dyDescent="0.2">
      <c r="AA332">
        <f t="shared" si="53"/>
        <v>6</v>
      </c>
      <c r="AB332" s="24">
        <f t="shared" si="54"/>
        <v>0.72</v>
      </c>
      <c r="AC332" s="24">
        <f t="shared" si="49"/>
        <v>0</v>
      </c>
      <c r="AD332" s="24">
        <f t="shared" si="50"/>
        <v>0</v>
      </c>
      <c r="AE332" s="56">
        <f t="shared" si="51"/>
        <v>0</v>
      </c>
      <c r="AF332" s="24">
        <f t="shared" si="52"/>
        <v>0</v>
      </c>
      <c r="AG332" s="39">
        <f t="shared" si="55"/>
        <v>0</v>
      </c>
      <c r="AH332" s="39">
        <f t="shared" si="56"/>
        <v>0</v>
      </c>
      <c r="AI332" s="65">
        <f t="shared" si="57"/>
        <v>0</v>
      </c>
      <c r="AJ332" s="65">
        <f t="shared" si="58"/>
        <v>0</v>
      </c>
      <c r="AK332" s="58">
        <f t="shared" si="59"/>
        <v>12</v>
      </c>
      <c r="AL332" s="58">
        <f t="shared" si="60"/>
        <v>-240</v>
      </c>
      <c r="AM332" s="58">
        <f t="shared" si="61"/>
        <v>-240</v>
      </c>
    </row>
    <row r="333" spans="27:39" ht="20.100000000000001" customHeight="1" x14ac:dyDescent="0.2">
      <c r="AA333">
        <f t="shared" si="53"/>
        <v>7</v>
      </c>
      <c r="AB333" s="24">
        <f t="shared" si="54"/>
        <v>0.84</v>
      </c>
      <c r="AC333" s="24">
        <f t="shared" si="49"/>
        <v>0</v>
      </c>
      <c r="AD333" s="24">
        <f t="shared" si="50"/>
        <v>0</v>
      </c>
      <c r="AE333" s="56">
        <f t="shared" si="51"/>
        <v>0</v>
      </c>
      <c r="AF333" s="24">
        <f t="shared" si="52"/>
        <v>0</v>
      </c>
      <c r="AG333" s="39">
        <f t="shared" si="55"/>
        <v>0</v>
      </c>
      <c r="AH333" s="39">
        <f t="shared" si="56"/>
        <v>0</v>
      </c>
      <c r="AI333" s="65">
        <f t="shared" si="57"/>
        <v>0</v>
      </c>
      <c r="AJ333" s="65">
        <f t="shared" si="58"/>
        <v>0</v>
      </c>
      <c r="AK333" s="58">
        <f t="shared" si="59"/>
        <v>12</v>
      </c>
      <c r="AL333" s="58">
        <f t="shared" si="60"/>
        <v>-240</v>
      </c>
      <c r="AM333" s="58">
        <f t="shared" si="61"/>
        <v>-240</v>
      </c>
    </row>
    <row r="334" spans="27:39" ht="20.100000000000001" customHeight="1" x14ac:dyDescent="0.2">
      <c r="AA334">
        <f t="shared" si="53"/>
        <v>8</v>
      </c>
      <c r="AB334" s="24">
        <f t="shared" si="54"/>
        <v>0.96</v>
      </c>
      <c r="AC334" s="24">
        <f t="shared" si="49"/>
        <v>0</v>
      </c>
      <c r="AD334" s="24">
        <f t="shared" si="50"/>
        <v>0</v>
      </c>
      <c r="AE334" s="56">
        <f t="shared" si="51"/>
        <v>0</v>
      </c>
      <c r="AF334" s="24">
        <f t="shared" si="52"/>
        <v>0</v>
      </c>
      <c r="AG334" s="39">
        <f t="shared" si="55"/>
        <v>0</v>
      </c>
      <c r="AH334" s="39">
        <f t="shared" si="56"/>
        <v>0</v>
      </c>
      <c r="AI334" s="65">
        <f t="shared" si="57"/>
        <v>0</v>
      </c>
      <c r="AJ334" s="65">
        <f t="shared" si="58"/>
        <v>0</v>
      </c>
      <c r="AK334" s="58">
        <f t="shared" si="59"/>
        <v>12</v>
      </c>
      <c r="AL334" s="58">
        <f t="shared" si="60"/>
        <v>-240</v>
      </c>
      <c r="AM334" s="58">
        <f t="shared" si="61"/>
        <v>-240</v>
      </c>
    </row>
    <row r="335" spans="27:39" ht="20.100000000000001" customHeight="1" x14ac:dyDescent="0.2">
      <c r="AA335">
        <f t="shared" si="53"/>
        <v>9</v>
      </c>
      <c r="AB335" s="24">
        <f t="shared" si="54"/>
        <v>1.08</v>
      </c>
      <c r="AC335" s="24">
        <f t="shared" si="49"/>
        <v>0</v>
      </c>
      <c r="AD335" s="24">
        <f t="shared" si="50"/>
        <v>0</v>
      </c>
      <c r="AE335" s="56">
        <f t="shared" si="51"/>
        <v>0</v>
      </c>
      <c r="AF335" s="24">
        <f t="shared" si="52"/>
        <v>0</v>
      </c>
      <c r="AG335" s="39">
        <f t="shared" si="55"/>
        <v>0</v>
      </c>
      <c r="AH335" s="39">
        <f t="shared" si="56"/>
        <v>0</v>
      </c>
      <c r="AI335" s="65">
        <f t="shared" si="57"/>
        <v>0</v>
      </c>
      <c r="AJ335" s="65">
        <f t="shared" si="58"/>
        <v>0</v>
      </c>
      <c r="AK335" s="58">
        <f t="shared" si="59"/>
        <v>12</v>
      </c>
      <c r="AL335" s="58">
        <f t="shared" si="60"/>
        <v>-240</v>
      </c>
      <c r="AM335" s="58">
        <f t="shared" si="61"/>
        <v>-240</v>
      </c>
    </row>
    <row r="336" spans="27:39" ht="20.100000000000001" customHeight="1" x14ac:dyDescent="0.2">
      <c r="AA336">
        <f t="shared" si="53"/>
        <v>10</v>
      </c>
      <c r="AB336" s="24">
        <f t="shared" si="54"/>
        <v>1.2</v>
      </c>
      <c r="AC336" s="24">
        <f t="shared" si="49"/>
        <v>0</v>
      </c>
      <c r="AD336" s="24">
        <f t="shared" si="50"/>
        <v>0</v>
      </c>
      <c r="AE336" s="56">
        <f t="shared" si="51"/>
        <v>0</v>
      </c>
      <c r="AF336" s="24">
        <f t="shared" si="52"/>
        <v>0</v>
      </c>
      <c r="AG336" s="39">
        <f t="shared" si="55"/>
        <v>0</v>
      </c>
      <c r="AH336" s="39">
        <f t="shared" si="56"/>
        <v>0</v>
      </c>
      <c r="AI336" s="65">
        <f t="shared" si="57"/>
        <v>0</v>
      </c>
      <c r="AJ336" s="65">
        <f t="shared" si="58"/>
        <v>0</v>
      </c>
      <c r="AK336" s="58">
        <f t="shared" si="59"/>
        <v>12</v>
      </c>
      <c r="AL336" s="58">
        <f t="shared" si="60"/>
        <v>-240</v>
      </c>
      <c r="AM336" s="58">
        <f t="shared" si="61"/>
        <v>-240</v>
      </c>
    </row>
    <row r="337" spans="27:39" ht="20.100000000000001" customHeight="1" x14ac:dyDescent="0.2">
      <c r="AA337">
        <f t="shared" si="53"/>
        <v>11</v>
      </c>
      <c r="AB337" s="24">
        <f t="shared" si="54"/>
        <v>1.32</v>
      </c>
      <c r="AC337" s="24">
        <f t="shared" si="49"/>
        <v>0</v>
      </c>
      <c r="AD337" s="24">
        <f t="shared" si="50"/>
        <v>0</v>
      </c>
      <c r="AE337" s="56">
        <f t="shared" si="51"/>
        <v>0</v>
      </c>
      <c r="AF337" s="24">
        <f t="shared" si="52"/>
        <v>0</v>
      </c>
      <c r="AG337" s="39">
        <f t="shared" si="55"/>
        <v>0</v>
      </c>
      <c r="AH337" s="39">
        <f t="shared" si="56"/>
        <v>0</v>
      </c>
      <c r="AI337" s="65">
        <f t="shared" si="57"/>
        <v>0</v>
      </c>
      <c r="AJ337" s="65">
        <f t="shared" si="58"/>
        <v>0</v>
      </c>
      <c r="AK337" s="58">
        <f t="shared" si="59"/>
        <v>12</v>
      </c>
      <c r="AL337" s="58">
        <f t="shared" si="60"/>
        <v>-240</v>
      </c>
      <c r="AM337" s="58">
        <f t="shared" si="61"/>
        <v>-240</v>
      </c>
    </row>
    <row r="338" spans="27:39" ht="20.100000000000001" customHeight="1" x14ac:dyDescent="0.2">
      <c r="AA338">
        <f t="shared" si="53"/>
        <v>12</v>
      </c>
      <c r="AB338" s="24">
        <f t="shared" si="54"/>
        <v>1.44</v>
      </c>
      <c r="AC338" s="24">
        <f t="shared" si="49"/>
        <v>0</v>
      </c>
      <c r="AD338" s="24">
        <f t="shared" si="50"/>
        <v>0</v>
      </c>
      <c r="AE338" s="56">
        <f t="shared" si="51"/>
        <v>0</v>
      </c>
      <c r="AF338" s="24">
        <f t="shared" si="52"/>
        <v>0</v>
      </c>
      <c r="AG338" s="39">
        <f t="shared" si="55"/>
        <v>0</v>
      </c>
      <c r="AH338" s="39">
        <f t="shared" si="56"/>
        <v>0</v>
      </c>
      <c r="AI338" s="65">
        <f t="shared" si="57"/>
        <v>0</v>
      </c>
      <c r="AJ338" s="65">
        <f t="shared" si="58"/>
        <v>0</v>
      </c>
      <c r="AK338" s="58">
        <f t="shared" si="59"/>
        <v>12</v>
      </c>
      <c r="AL338" s="58">
        <f t="shared" si="60"/>
        <v>-240</v>
      </c>
      <c r="AM338" s="58">
        <f t="shared" si="61"/>
        <v>-240</v>
      </c>
    </row>
    <row r="339" spans="27:39" ht="20.100000000000001" customHeight="1" x14ac:dyDescent="0.2">
      <c r="AA339">
        <f t="shared" si="53"/>
        <v>13</v>
      </c>
      <c r="AB339" s="24">
        <f t="shared" si="54"/>
        <v>1.56</v>
      </c>
      <c r="AC339" s="24">
        <f t="shared" si="49"/>
        <v>0</v>
      </c>
      <c r="AD339" s="24">
        <f t="shared" si="50"/>
        <v>0</v>
      </c>
      <c r="AE339" s="56">
        <f t="shared" si="51"/>
        <v>0</v>
      </c>
      <c r="AF339" s="24">
        <f t="shared" si="52"/>
        <v>0</v>
      </c>
      <c r="AG339" s="39">
        <f t="shared" si="55"/>
        <v>0</v>
      </c>
      <c r="AH339" s="39">
        <f t="shared" si="56"/>
        <v>0</v>
      </c>
      <c r="AI339" s="65">
        <f t="shared" si="57"/>
        <v>0</v>
      </c>
      <c r="AJ339" s="65">
        <f t="shared" si="58"/>
        <v>0</v>
      </c>
      <c r="AK339" s="58">
        <f t="shared" si="59"/>
        <v>12</v>
      </c>
      <c r="AL339" s="58">
        <f t="shared" si="60"/>
        <v>-240</v>
      </c>
      <c r="AM339" s="58">
        <f t="shared" si="61"/>
        <v>-240</v>
      </c>
    </row>
    <row r="340" spans="27:39" ht="20.100000000000001" customHeight="1" x14ac:dyDescent="0.2">
      <c r="AA340">
        <f t="shared" si="53"/>
        <v>14</v>
      </c>
      <c r="AB340" s="24">
        <f t="shared" si="54"/>
        <v>1.68</v>
      </c>
      <c r="AC340" s="24">
        <f t="shared" si="49"/>
        <v>0</v>
      </c>
      <c r="AD340" s="24">
        <f t="shared" si="50"/>
        <v>0</v>
      </c>
      <c r="AE340" s="56">
        <f t="shared" si="51"/>
        <v>0</v>
      </c>
      <c r="AF340" s="24">
        <f t="shared" si="52"/>
        <v>0</v>
      </c>
      <c r="AG340" s="39">
        <f t="shared" si="55"/>
        <v>0</v>
      </c>
      <c r="AH340" s="39">
        <f t="shared" si="56"/>
        <v>0</v>
      </c>
      <c r="AI340" s="65">
        <f t="shared" si="57"/>
        <v>0</v>
      </c>
      <c r="AJ340" s="65">
        <f t="shared" si="58"/>
        <v>0</v>
      </c>
      <c r="AK340" s="58">
        <f t="shared" si="59"/>
        <v>12</v>
      </c>
      <c r="AL340" s="58">
        <f t="shared" si="60"/>
        <v>-240</v>
      </c>
      <c r="AM340" s="58">
        <f t="shared" si="61"/>
        <v>-240</v>
      </c>
    </row>
    <row r="341" spans="27:39" ht="20.100000000000001" customHeight="1" x14ac:dyDescent="0.2">
      <c r="AA341">
        <f t="shared" si="53"/>
        <v>15</v>
      </c>
      <c r="AB341" s="24">
        <f t="shared" si="54"/>
        <v>1.8</v>
      </c>
      <c r="AC341" s="24">
        <f t="shared" si="49"/>
        <v>0</v>
      </c>
      <c r="AD341" s="24">
        <f t="shared" si="50"/>
        <v>0</v>
      </c>
      <c r="AE341" s="56">
        <f t="shared" si="51"/>
        <v>0</v>
      </c>
      <c r="AF341" s="24">
        <f t="shared" si="52"/>
        <v>0</v>
      </c>
      <c r="AG341" s="39">
        <f t="shared" si="55"/>
        <v>0</v>
      </c>
      <c r="AH341" s="39">
        <f t="shared" si="56"/>
        <v>0</v>
      </c>
      <c r="AI341" s="65">
        <f t="shared" si="57"/>
        <v>0</v>
      </c>
      <c r="AJ341" s="65">
        <f t="shared" si="58"/>
        <v>0</v>
      </c>
      <c r="AK341" s="58">
        <f t="shared" si="59"/>
        <v>12</v>
      </c>
      <c r="AL341" s="58">
        <f t="shared" si="60"/>
        <v>-240</v>
      </c>
      <c r="AM341" s="58">
        <f t="shared" si="61"/>
        <v>-240</v>
      </c>
    </row>
    <row r="342" spans="27:39" ht="20.100000000000001" customHeight="1" x14ac:dyDescent="0.2">
      <c r="AA342">
        <f t="shared" si="53"/>
        <v>16</v>
      </c>
      <c r="AB342" s="24">
        <f t="shared" si="54"/>
        <v>1.92</v>
      </c>
      <c r="AC342" s="24">
        <f t="shared" si="49"/>
        <v>0</v>
      </c>
      <c r="AD342" s="24">
        <f t="shared" si="50"/>
        <v>0</v>
      </c>
      <c r="AE342" s="56">
        <f t="shared" si="51"/>
        <v>0</v>
      </c>
      <c r="AF342" s="24">
        <f t="shared" si="52"/>
        <v>0</v>
      </c>
      <c r="AG342" s="39">
        <f t="shared" si="55"/>
        <v>0</v>
      </c>
      <c r="AH342" s="39">
        <f t="shared" si="56"/>
        <v>0</v>
      </c>
      <c r="AI342" s="65">
        <f t="shared" si="57"/>
        <v>0</v>
      </c>
      <c r="AJ342" s="65">
        <f t="shared" si="58"/>
        <v>0</v>
      </c>
      <c r="AK342" s="58">
        <f t="shared" si="59"/>
        <v>12</v>
      </c>
      <c r="AL342" s="58">
        <f t="shared" si="60"/>
        <v>-240</v>
      </c>
      <c r="AM342" s="58">
        <f t="shared" si="61"/>
        <v>-240</v>
      </c>
    </row>
    <row r="343" spans="27:39" ht="20.100000000000001" customHeight="1" x14ac:dyDescent="0.2">
      <c r="AA343">
        <f t="shared" si="53"/>
        <v>17</v>
      </c>
      <c r="AB343" s="24">
        <f t="shared" si="54"/>
        <v>2.04</v>
      </c>
      <c r="AC343" s="24">
        <f t="shared" si="49"/>
        <v>0</v>
      </c>
      <c r="AD343" s="24">
        <f t="shared" si="50"/>
        <v>0</v>
      </c>
      <c r="AE343" s="56">
        <f t="shared" si="51"/>
        <v>0</v>
      </c>
      <c r="AF343" s="24">
        <f t="shared" si="52"/>
        <v>0</v>
      </c>
      <c r="AG343" s="39">
        <f t="shared" si="55"/>
        <v>0</v>
      </c>
      <c r="AH343" s="39">
        <f t="shared" si="56"/>
        <v>0</v>
      </c>
      <c r="AI343" s="65">
        <f t="shared" si="57"/>
        <v>0</v>
      </c>
      <c r="AJ343" s="65">
        <f t="shared" si="58"/>
        <v>0</v>
      </c>
      <c r="AK343" s="58">
        <f t="shared" si="59"/>
        <v>12</v>
      </c>
      <c r="AL343" s="58">
        <f t="shared" si="60"/>
        <v>-240</v>
      </c>
      <c r="AM343" s="58">
        <f t="shared" si="61"/>
        <v>-240</v>
      </c>
    </row>
    <row r="344" spans="27:39" ht="20.100000000000001" customHeight="1" x14ac:dyDescent="0.2">
      <c r="AA344">
        <f t="shared" si="53"/>
        <v>18</v>
      </c>
      <c r="AB344" s="24">
        <f t="shared" si="54"/>
        <v>2.16</v>
      </c>
      <c r="AC344" s="24">
        <f t="shared" si="49"/>
        <v>0</v>
      </c>
      <c r="AD344" s="24">
        <f t="shared" si="50"/>
        <v>0</v>
      </c>
      <c r="AE344" s="56">
        <f t="shared" si="51"/>
        <v>0</v>
      </c>
      <c r="AF344" s="24">
        <f t="shared" si="52"/>
        <v>0</v>
      </c>
      <c r="AG344" s="39">
        <f t="shared" si="55"/>
        <v>0</v>
      </c>
      <c r="AH344" s="39">
        <f t="shared" si="56"/>
        <v>0</v>
      </c>
      <c r="AI344" s="65">
        <f t="shared" si="57"/>
        <v>0</v>
      </c>
      <c r="AJ344" s="65">
        <f t="shared" si="58"/>
        <v>0</v>
      </c>
      <c r="AK344" s="58">
        <f t="shared" si="59"/>
        <v>12</v>
      </c>
      <c r="AL344" s="58">
        <f t="shared" si="60"/>
        <v>-240</v>
      </c>
      <c r="AM344" s="58">
        <f t="shared" si="61"/>
        <v>-240</v>
      </c>
    </row>
    <row r="345" spans="27:39" ht="20.100000000000001" customHeight="1" x14ac:dyDescent="0.2">
      <c r="AA345">
        <f t="shared" si="53"/>
        <v>19</v>
      </c>
      <c r="AB345" s="24">
        <f t="shared" si="54"/>
        <v>2.2799999999999998</v>
      </c>
      <c r="AC345" s="24">
        <f t="shared" si="49"/>
        <v>0</v>
      </c>
      <c r="AD345" s="24">
        <f t="shared" si="50"/>
        <v>0</v>
      </c>
      <c r="AE345" s="56">
        <f t="shared" si="51"/>
        <v>0</v>
      </c>
      <c r="AF345" s="24">
        <f t="shared" si="52"/>
        <v>0</v>
      </c>
      <c r="AG345" s="39">
        <f t="shared" si="55"/>
        <v>0</v>
      </c>
      <c r="AH345" s="39">
        <f t="shared" si="56"/>
        <v>0</v>
      </c>
      <c r="AI345" s="65">
        <f t="shared" si="57"/>
        <v>0</v>
      </c>
      <c r="AJ345" s="65">
        <f t="shared" si="58"/>
        <v>0</v>
      </c>
      <c r="AK345" s="58">
        <f t="shared" si="59"/>
        <v>12</v>
      </c>
      <c r="AL345" s="58">
        <f t="shared" si="60"/>
        <v>-240</v>
      </c>
      <c r="AM345" s="58">
        <f t="shared" si="61"/>
        <v>-240</v>
      </c>
    </row>
    <row r="346" spans="27:39" ht="20.100000000000001" customHeight="1" x14ac:dyDescent="0.2">
      <c r="AA346">
        <f t="shared" si="53"/>
        <v>20</v>
      </c>
      <c r="AB346" s="24">
        <f t="shared" si="54"/>
        <v>2.4</v>
      </c>
      <c r="AC346" s="24">
        <f t="shared" si="49"/>
        <v>0</v>
      </c>
      <c r="AD346" s="24">
        <f t="shared" si="50"/>
        <v>0</v>
      </c>
      <c r="AE346" s="56">
        <f t="shared" si="51"/>
        <v>0</v>
      </c>
      <c r="AF346" s="24">
        <f t="shared" si="52"/>
        <v>0</v>
      </c>
      <c r="AG346" s="39">
        <f t="shared" si="55"/>
        <v>0</v>
      </c>
      <c r="AH346" s="39">
        <f t="shared" si="56"/>
        <v>0</v>
      </c>
      <c r="AI346" s="65">
        <f t="shared" si="57"/>
        <v>0</v>
      </c>
      <c r="AJ346" s="65">
        <f t="shared" si="58"/>
        <v>0</v>
      </c>
      <c r="AK346" s="58">
        <f t="shared" si="59"/>
        <v>12</v>
      </c>
      <c r="AL346" s="58">
        <f t="shared" si="60"/>
        <v>-240</v>
      </c>
      <c r="AM346" s="58">
        <f t="shared" si="61"/>
        <v>-240</v>
      </c>
    </row>
    <row r="347" spans="27:39" ht="20.100000000000001" customHeight="1" x14ac:dyDescent="0.2">
      <c r="AA347">
        <f t="shared" si="53"/>
        <v>21</v>
      </c>
      <c r="AB347" s="24">
        <f t="shared" si="54"/>
        <v>2.52</v>
      </c>
      <c r="AC347" s="24">
        <f t="shared" si="49"/>
        <v>0</v>
      </c>
      <c r="AD347" s="24">
        <f t="shared" si="50"/>
        <v>0</v>
      </c>
      <c r="AE347" s="56">
        <f t="shared" si="51"/>
        <v>0</v>
      </c>
      <c r="AF347" s="24">
        <f t="shared" si="52"/>
        <v>0</v>
      </c>
      <c r="AG347" s="39">
        <f t="shared" si="55"/>
        <v>0</v>
      </c>
      <c r="AH347" s="39">
        <f t="shared" si="56"/>
        <v>0</v>
      </c>
      <c r="AI347" s="65">
        <f t="shared" si="57"/>
        <v>0</v>
      </c>
      <c r="AJ347" s="65">
        <f t="shared" si="58"/>
        <v>0</v>
      </c>
      <c r="AK347" s="58">
        <f t="shared" si="59"/>
        <v>12</v>
      </c>
      <c r="AL347" s="58">
        <f t="shared" si="60"/>
        <v>-240</v>
      </c>
      <c r="AM347" s="58">
        <f t="shared" si="61"/>
        <v>-240</v>
      </c>
    </row>
    <row r="348" spans="27:39" ht="20.100000000000001" customHeight="1" x14ac:dyDescent="0.2">
      <c r="AA348">
        <f t="shared" si="53"/>
        <v>22</v>
      </c>
      <c r="AB348" s="24">
        <f t="shared" si="54"/>
        <v>2.64</v>
      </c>
      <c r="AC348" s="24">
        <f t="shared" si="49"/>
        <v>0</v>
      </c>
      <c r="AD348" s="24">
        <f t="shared" si="50"/>
        <v>0</v>
      </c>
      <c r="AE348" s="56">
        <f t="shared" si="51"/>
        <v>0</v>
      </c>
      <c r="AF348" s="24">
        <f t="shared" si="52"/>
        <v>0</v>
      </c>
      <c r="AG348" s="39">
        <f t="shared" si="55"/>
        <v>0</v>
      </c>
      <c r="AH348" s="39">
        <f t="shared" si="56"/>
        <v>0</v>
      </c>
      <c r="AI348" s="65">
        <f t="shared" si="57"/>
        <v>0</v>
      </c>
      <c r="AJ348" s="65">
        <f t="shared" si="58"/>
        <v>0</v>
      </c>
      <c r="AK348" s="58">
        <f t="shared" si="59"/>
        <v>12</v>
      </c>
      <c r="AL348" s="58">
        <f t="shared" si="60"/>
        <v>-240</v>
      </c>
      <c r="AM348" s="58">
        <f t="shared" si="61"/>
        <v>-240</v>
      </c>
    </row>
    <row r="349" spans="27:39" ht="20.100000000000001" customHeight="1" x14ac:dyDescent="0.2">
      <c r="AA349">
        <f t="shared" si="53"/>
        <v>23</v>
      </c>
      <c r="AB349" s="24">
        <f t="shared" si="54"/>
        <v>2.76</v>
      </c>
      <c r="AC349" s="24">
        <f t="shared" si="49"/>
        <v>0</v>
      </c>
      <c r="AD349" s="24">
        <f t="shared" si="50"/>
        <v>0</v>
      </c>
      <c r="AE349" s="56">
        <f t="shared" si="51"/>
        <v>0</v>
      </c>
      <c r="AF349" s="24">
        <f t="shared" si="52"/>
        <v>0</v>
      </c>
      <c r="AG349" s="39">
        <f t="shared" si="55"/>
        <v>0</v>
      </c>
      <c r="AH349" s="39">
        <f t="shared" si="56"/>
        <v>0</v>
      </c>
      <c r="AI349" s="65">
        <f t="shared" si="57"/>
        <v>0</v>
      </c>
      <c r="AJ349" s="65">
        <f t="shared" si="58"/>
        <v>0</v>
      </c>
      <c r="AK349" s="58">
        <f t="shared" si="59"/>
        <v>12</v>
      </c>
      <c r="AL349" s="58">
        <f t="shared" si="60"/>
        <v>-240</v>
      </c>
      <c r="AM349" s="58">
        <f t="shared" si="61"/>
        <v>-240</v>
      </c>
    </row>
    <row r="350" spans="27:39" ht="20.100000000000001" customHeight="1" x14ac:dyDescent="0.2">
      <c r="AA350">
        <f t="shared" si="53"/>
        <v>24</v>
      </c>
      <c r="AB350" s="24">
        <f t="shared" si="54"/>
        <v>2.88</v>
      </c>
      <c r="AC350" s="24">
        <f t="shared" si="49"/>
        <v>0</v>
      </c>
      <c r="AD350" s="24">
        <f t="shared" si="50"/>
        <v>0</v>
      </c>
      <c r="AE350" s="56">
        <f t="shared" si="51"/>
        <v>0</v>
      </c>
      <c r="AF350" s="24">
        <f t="shared" si="52"/>
        <v>0</v>
      </c>
      <c r="AG350" s="39">
        <f t="shared" si="55"/>
        <v>0</v>
      </c>
      <c r="AH350" s="39">
        <f t="shared" si="56"/>
        <v>0</v>
      </c>
      <c r="AI350" s="65">
        <f t="shared" si="57"/>
        <v>0</v>
      </c>
      <c r="AJ350" s="65">
        <f t="shared" si="58"/>
        <v>0</v>
      </c>
      <c r="AK350" s="58">
        <f t="shared" si="59"/>
        <v>12</v>
      </c>
      <c r="AL350" s="58">
        <f t="shared" si="60"/>
        <v>-240</v>
      </c>
      <c r="AM350" s="58">
        <f t="shared" si="61"/>
        <v>-240</v>
      </c>
    </row>
    <row r="351" spans="27:39" ht="20.100000000000001" customHeight="1" x14ac:dyDescent="0.2">
      <c r="AA351">
        <f t="shared" si="53"/>
        <v>25</v>
      </c>
      <c r="AB351" s="24">
        <f t="shared" si="54"/>
        <v>3</v>
      </c>
      <c r="AC351" s="24">
        <f t="shared" si="49"/>
        <v>0</v>
      </c>
      <c r="AD351" s="24">
        <f t="shared" si="50"/>
        <v>0</v>
      </c>
      <c r="AE351" s="56">
        <f t="shared" si="51"/>
        <v>0</v>
      </c>
      <c r="AF351" s="24">
        <f t="shared" si="52"/>
        <v>0</v>
      </c>
      <c r="AG351" s="39">
        <f t="shared" si="55"/>
        <v>0</v>
      </c>
      <c r="AH351" s="39">
        <f t="shared" si="56"/>
        <v>0</v>
      </c>
      <c r="AI351" s="65">
        <f t="shared" si="57"/>
        <v>0</v>
      </c>
      <c r="AJ351" s="65">
        <f t="shared" si="58"/>
        <v>0</v>
      </c>
      <c r="AK351" s="58">
        <f t="shared" si="59"/>
        <v>12</v>
      </c>
      <c r="AL351" s="58">
        <f t="shared" si="60"/>
        <v>-240</v>
      </c>
      <c r="AM351" s="58">
        <f t="shared" si="61"/>
        <v>-240</v>
      </c>
    </row>
    <row r="352" spans="27:39" ht="20.100000000000001" customHeight="1" x14ac:dyDescent="0.2">
      <c r="AA352">
        <f t="shared" si="53"/>
        <v>26</v>
      </c>
      <c r="AB352" s="24">
        <f t="shared" si="54"/>
        <v>3.12</v>
      </c>
      <c r="AC352" s="24">
        <f t="shared" si="49"/>
        <v>0</v>
      </c>
      <c r="AD352" s="24">
        <f t="shared" si="50"/>
        <v>0</v>
      </c>
      <c r="AE352" s="56">
        <f t="shared" si="51"/>
        <v>0</v>
      </c>
      <c r="AF352" s="24">
        <f t="shared" si="52"/>
        <v>0</v>
      </c>
      <c r="AG352" s="39">
        <f t="shared" si="55"/>
        <v>0</v>
      </c>
      <c r="AH352" s="39">
        <f t="shared" si="56"/>
        <v>0</v>
      </c>
      <c r="AI352" s="65">
        <f t="shared" si="57"/>
        <v>0</v>
      </c>
      <c r="AJ352" s="65">
        <f t="shared" si="58"/>
        <v>0</v>
      </c>
      <c r="AK352" s="58">
        <f t="shared" si="59"/>
        <v>12</v>
      </c>
      <c r="AL352" s="58">
        <f t="shared" si="60"/>
        <v>-240</v>
      </c>
      <c r="AM352" s="58">
        <f t="shared" si="61"/>
        <v>-240</v>
      </c>
    </row>
    <row r="353" spans="27:39" ht="20.100000000000001" customHeight="1" x14ac:dyDescent="0.2">
      <c r="AA353">
        <f t="shared" si="53"/>
        <v>27</v>
      </c>
      <c r="AB353" s="24">
        <f t="shared" si="54"/>
        <v>3.24</v>
      </c>
      <c r="AC353" s="24">
        <f t="shared" si="49"/>
        <v>0</v>
      </c>
      <c r="AD353" s="24">
        <f t="shared" si="50"/>
        <v>0</v>
      </c>
      <c r="AE353" s="56">
        <f t="shared" si="51"/>
        <v>0</v>
      </c>
      <c r="AF353" s="24">
        <f t="shared" si="52"/>
        <v>0</v>
      </c>
      <c r="AG353" s="39">
        <f t="shared" si="55"/>
        <v>0</v>
      </c>
      <c r="AH353" s="39">
        <f t="shared" si="56"/>
        <v>0</v>
      </c>
      <c r="AI353" s="65">
        <f t="shared" si="57"/>
        <v>0</v>
      </c>
      <c r="AJ353" s="65">
        <f t="shared" si="58"/>
        <v>0</v>
      </c>
      <c r="AK353" s="58">
        <f t="shared" si="59"/>
        <v>12</v>
      </c>
      <c r="AL353" s="58">
        <f t="shared" si="60"/>
        <v>-240</v>
      </c>
      <c r="AM353" s="58">
        <f t="shared" si="61"/>
        <v>-240</v>
      </c>
    </row>
    <row r="354" spans="27:39" ht="20.100000000000001" customHeight="1" x14ac:dyDescent="0.2">
      <c r="AA354">
        <f t="shared" si="53"/>
        <v>28</v>
      </c>
      <c r="AB354" s="24">
        <f t="shared" si="54"/>
        <v>3.36</v>
      </c>
      <c r="AC354" s="24">
        <f t="shared" si="49"/>
        <v>0</v>
      </c>
      <c r="AD354" s="24">
        <f t="shared" si="50"/>
        <v>0</v>
      </c>
      <c r="AE354" s="56">
        <f t="shared" si="51"/>
        <v>0</v>
      </c>
      <c r="AF354" s="24">
        <f t="shared" si="52"/>
        <v>0</v>
      </c>
      <c r="AG354" s="39">
        <f t="shared" si="55"/>
        <v>0</v>
      </c>
      <c r="AH354" s="39">
        <f t="shared" si="56"/>
        <v>0</v>
      </c>
      <c r="AI354" s="65">
        <f t="shared" si="57"/>
        <v>0</v>
      </c>
      <c r="AJ354" s="65">
        <f t="shared" si="58"/>
        <v>0</v>
      </c>
      <c r="AK354" s="58">
        <f t="shared" si="59"/>
        <v>12</v>
      </c>
      <c r="AL354" s="58">
        <f t="shared" si="60"/>
        <v>-240</v>
      </c>
      <c r="AM354" s="58">
        <f t="shared" si="61"/>
        <v>-240</v>
      </c>
    </row>
    <row r="355" spans="27:39" ht="20.100000000000001" customHeight="1" x14ac:dyDescent="0.2">
      <c r="AA355">
        <f t="shared" si="53"/>
        <v>29</v>
      </c>
      <c r="AB355" s="24">
        <f t="shared" si="54"/>
        <v>3.48</v>
      </c>
      <c r="AC355" s="24">
        <f t="shared" si="49"/>
        <v>0</v>
      </c>
      <c r="AD355" s="24">
        <f t="shared" si="50"/>
        <v>0</v>
      </c>
      <c r="AE355" s="56">
        <f t="shared" si="51"/>
        <v>0</v>
      </c>
      <c r="AF355" s="24">
        <f t="shared" si="52"/>
        <v>0</v>
      </c>
      <c r="AG355" s="39">
        <f t="shared" si="55"/>
        <v>0</v>
      </c>
      <c r="AH355" s="39">
        <f t="shared" si="56"/>
        <v>0</v>
      </c>
      <c r="AI355" s="65">
        <f t="shared" si="57"/>
        <v>0</v>
      </c>
      <c r="AJ355" s="65">
        <f t="shared" si="58"/>
        <v>0</v>
      </c>
      <c r="AK355" s="58">
        <f t="shared" si="59"/>
        <v>12</v>
      </c>
      <c r="AL355" s="58">
        <f t="shared" si="60"/>
        <v>-240</v>
      </c>
      <c r="AM355" s="58">
        <f t="shared" si="61"/>
        <v>-240</v>
      </c>
    </row>
    <row r="356" spans="27:39" ht="20.100000000000001" customHeight="1" x14ac:dyDescent="0.2">
      <c r="AA356">
        <f t="shared" si="53"/>
        <v>30</v>
      </c>
      <c r="AB356" s="24">
        <f t="shared" si="54"/>
        <v>3.6</v>
      </c>
      <c r="AC356" s="24">
        <f t="shared" si="49"/>
        <v>0</v>
      </c>
      <c r="AD356" s="24">
        <f t="shared" si="50"/>
        <v>0</v>
      </c>
      <c r="AE356" s="56">
        <f t="shared" si="51"/>
        <v>0</v>
      </c>
      <c r="AF356" s="24">
        <f t="shared" si="52"/>
        <v>0</v>
      </c>
      <c r="AG356" s="39">
        <f t="shared" si="55"/>
        <v>0</v>
      </c>
      <c r="AH356" s="39">
        <f t="shared" si="56"/>
        <v>0</v>
      </c>
      <c r="AI356" s="65">
        <f t="shared" si="57"/>
        <v>0</v>
      </c>
      <c r="AJ356" s="65">
        <f t="shared" si="58"/>
        <v>0</v>
      </c>
      <c r="AK356" s="58">
        <f t="shared" si="59"/>
        <v>12</v>
      </c>
      <c r="AL356" s="58">
        <f t="shared" si="60"/>
        <v>-240</v>
      </c>
      <c r="AM356" s="58">
        <f t="shared" si="61"/>
        <v>-240</v>
      </c>
    </row>
    <row r="357" spans="27:39" ht="20.100000000000001" customHeight="1" x14ac:dyDescent="0.2">
      <c r="AA357">
        <f t="shared" si="53"/>
        <v>31</v>
      </c>
      <c r="AB357" s="24">
        <f t="shared" si="54"/>
        <v>3.72</v>
      </c>
      <c r="AC357" s="24">
        <f t="shared" si="49"/>
        <v>0</v>
      </c>
      <c r="AD357" s="24">
        <f t="shared" si="50"/>
        <v>0</v>
      </c>
      <c r="AE357" s="56">
        <f t="shared" si="51"/>
        <v>0</v>
      </c>
      <c r="AF357" s="24">
        <f t="shared" si="52"/>
        <v>0</v>
      </c>
      <c r="AG357" s="39">
        <f t="shared" si="55"/>
        <v>0</v>
      </c>
      <c r="AH357" s="39">
        <f t="shared" si="56"/>
        <v>0</v>
      </c>
      <c r="AI357" s="65">
        <f t="shared" si="57"/>
        <v>0</v>
      </c>
      <c r="AJ357" s="65">
        <f t="shared" si="58"/>
        <v>0</v>
      </c>
      <c r="AK357" s="58">
        <f t="shared" si="59"/>
        <v>12</v>
      </c>
      <c r="AL357" s="58">
        <f t="shared" si="60"/>
        <v>-240</v>
      </c>
      <c r="AM357" s="58">
        <f t="shared" si="61"/>
        <v>-240</v>
      </c>
    </row>
    <row r="358" spans="27:39" ht="20.100000000000001" customHeight="1" x14ac:dyDescent="0.2">
      <c r="AA358">
        <f t="shared" si="53"/>
        <v>32</v>
      </c>
      <c r="AB358" s="24">
        <f t="shared" si="54"/>
        <v>3.84</v>
      </c>
      <c r="AC358" s="24">
        <f t="shared" ref="AC358:AC389" si="62" xml:space="preserve"> IF( AB358 &lt;= AK358, AG358, AG358 - AL358*(AB358 - AK358) - (AM358 - AL358)*(AB358 - AK358)^2/(2*(L - AK358))   )</f>
        <v>0</v>
      </c>
      <c r="AD358" s="24">
        <f t="shared" ref="AD358:AD389" si="63" xml:space="preserve"> IF( AB358 &lt;= AK358,  AH358 + AG358*AB358,   AH358 + AG358*AB358  - AL358*(AB358 - AK358)^2/2 - (AM358 - AL358)*(AB358 - AK358)^3/(6*(L - AK358) )   )</f>
        <v>0</v>
      </c>
      <c r="AE358" s="56">
        <f t="shared" ref="AE358:AE389" si="64" xml:space="preserve"> AJ358 +  AI358*AB358 + AH358*AB358^2*100000/(2*E*I) + AG358*AB358^3*100000/(6*E*I)</f>
        <v>0</v>
      </c>
      <c r="AF358" s="24">
        <f t="shared" ref="AF358:AF389" si="65" xml:space="preserve"> IF( AB358 &lt;= AK358,  AE358,        AE358  - AL358*(AB358 - AK358)^4*100000/(24*E*I) - (AM358 - AL358)*(AB358 - AK358)^5*100000/(120*E*I*(L - AK358) )  )</f>
        <v>0</v>
      </c>
      <c r="AG358" s="39">
        <f t="shared" si="55"/>
        <v>0</v>
      </c>
      <c r="AH358" s="39">
        <f t="shared" si="56"/>
        <v>0</v>
      </c>
      <c r="AI358" s="65">
        <f t="shared" si="57"/>
        <v>0</v>
      </c>
      <c r="AJ358" s="65">
        <f t="shared" si="58"/>
        <v>0</v>
      </c>
      <c r="AK358" s="58">
        <f t="shared" si="59"/>
        <v>12</v>
      </c>
      <c r="AL358" s="58">
        <f t="shared" si="60"/>
        <v>-240</v>
      </c>
      <c r="AM358" s="58">
        <f t="shared" si="61"/>
        <v>-240</v>
      </c>
    </row>
    <row r="359" spans="27:39" ht="20.100000000000001" customHeight="1" x14ac:dyDescent="0.2">
      <c r="AA359">
        <f t="shared" si="53"/>
        <v>33</v>
      </c>
      <c r="AB359" s="24">
        <f t="shared" si="54"/>
        <v>3.96</v>
      </c>
      <c r="AC359" s="24">
        <f t="shared" si="62"/>
        <v>0</v>
      </c>
      <c r="AD359" s="24">
        <f t="shared" si="63"/>
        <v>0</v>
      </c>
      <c r="AE359" s="56">
        <f t="shared" si="64"/>
        <v>0</v>
      </c>
      <c r="AF359" s="24">
        <f t="shared" si="65"/>
        <v>0</v>
      </c>
      <c r="AG359" s="39">
        <f t="shared" si="55"/>
        <v>0</v>
      </c>
      <c r="AH359" s="39">
        <f t="shared" si="56"/>
        <v>0</v>
      </c>
      <c r="AI359" s="65">
        <f t="shared" si="57"/>
        <v>0</v>
      </c>
      <c r="AJ359" s="65">
        <f t="shared" si="58"/>
        <v>0</v>
      </c>
      <c r="AK359" s="58">
        <f t="shared" si="59"/>
        <v>12</v>
      </c>
      <c r="AL359" s="58">
        <f t="shared" si="60"/>
        <v>-240</v>
      </c>
      <c r="AM359" s="58">
        <f t="shared" si="61"/>
        <v>-240</v>
      </c>
    </row>
    <row r="360" spans="27:39" ht="20.100000000000001" customHeight="1" x14ac:dyDescent="0.2">
      <c r="AA360">
        <f t="shared" si="53"/>
        <v>34</v>
      </c>
      <c r="AB360" s="24">
        <f t="shared" si="54"/>
        <v>4.08</v>
      </c>
      <c r="AC360" s="24">
        <f t="shared" si="62"/>
        <v>0</v>
      </c>
      <c r="AD360" s="24">
        <f t="shared" si="63"/>
        <v>0</v>
      </c>
      <c r="AE360" s="56">
        <f t="shared" si="64"/>
        <v>0</v>
      </c>
      <c r="AF360" s="24">
        <f t="shared" si="65"/>
        <v>0</v>
      </c>
      <c r="AG360" s="39">
        <f t="shared" si="55"/>
        <v>0</v>
      </c>
      <c r="AH360" s="39">
        <f t="shared" si="56"/>
        <v>0</v>
      </c>
      <c r="AI360" s="65">
        <f t="shared" si="57"/>
        <v>0</v>
      </c>
      <c r="AJ360" s="65">
        <f t="shared" si="58"/>
        <v>0</v>
      </c>
      <c r="AK360" s="58">
        <f t="shared" si="59"/>
        <v>12</v>
      </c>
      <c r="AL360" s="58">
        <f t="shared" si="60"/>
        <v>-240</v>
      </c>
      <c r="AM360" s="58">
        <f t="shared" si="61"/>
        <v>-240</v>
      </c>
    </row>
    <row r="361" spans="27:39" ht="20.100000000000001" customHeight="1" x14ac:dyDescent="0.2">
      <c r="AA361">
        <f t="shared" si="53"/>
        <v>35</v>
      </c>
      <c r="AB361" s="24">
        <f t="shared" si="54"/>
        <v>4.2</v>
      </c>
      <c r="AC361" s="24">
        <f t="shared" si="62"/>
        <v>0</v>
      </c>
      <c r="AD361" s="24">
        <f t="shared" si="63"/>
        <v>0</v>
      </c>
      <c r="AE361" s="56">
        <f t="shared" si="64"/>
        <v>0</v>
      </c>
      <c r="AF361" s="24">
        <f t="shared" si="65"/>
        <v>0</v>
      </c>
      <c r="AG361" s="39">
        <f t="shared" si="55"/>
        <v>0</v>
      </c>
      <c r="AH361" s="39">
        <f t="shared" si="56"/>
        <v>0</v>
      </c>
      <c r="AI361" s="65">
        <f t="shared" si="57"/>
        <v>0</v>
      </c>
      <c r="AJ361" s="65">
        <f t="shared" si="58"/>
        <v>0</v>
      </c>
      <c r="AK361" s="58">
        <f t="shared" si="59"/>
        <v>12</v>
      </c>
      <c r="AL361" s="58">
        <f t="shared" si="60"/>
        <v>-240</v>
      </c>
      <c r="AM361" s="58">
        <f t="shared" si="61"/>
        <v>-240</v>
      </c>
    </row>
    <row r="362" spans="27:39" ht="20.100000000000001" customHeight="1" x14ac:dyDescent="0.2">
      <c r="AA362">
        <f t="shared" si="53"/>
        <v>36</v>
      </c>
      <c r="AB362" s="24">
        <f t="shared" si="54"/>
        <v>4.32</v>
      </c>
      <c r="AC362" s="24">
        <f t="shared" si="62"/>
        <v>0</v>
      </c>
      <c r="AD362" s="24">
        <f t="shared" si="63"/>
        <v>0</v>
      </c>
      <c r="AE362" s="56">
        <f t="shared" si="64"/>
        <v>0</v>
      </c>
      <c r="AF362" s="24">
        <f t="shared" si="65"/>
        <v>0</v>
      </c>
      <c r="AG362" s="39">
        <f t="shared" si="55"/>
        <v>0</v>
      </c>
      <c r="AH362" s="39">
        <f t="shared" si="56"/>
        <v>0</v>
      </c>
      <c r="AI362" s="65">
        <f t="shared" si="57"/>
        <v>0</v>
      </c>
      <c r="AJ362" s="65">
        <f t="shared" si="58"/>
        <v>0</v>
      </c>
      <c r="AK362" s="58">
        <f t="shared" si="59"/>
        <v>12</v>
      </c>
      <c r="AL362" s="58">
        <f t="shared" si="60"/>
        <v>-240</v>
      </c>
      <c r="AM362" s="58">
        <f t="shared" si="61"/>
        <v>-240</v>
      </c>
    </row>
    <row r="363" spans="27:39" ht="20.100000000000001" customHeight="1" x14ac:dyDescent="0.2">
      <c r="AA363">
        <f t="shared" si="53"/>
        <v>37</v>
      </c>
      <c r="AB363" s="24">
        <f t="shared" si="54"/>
        <v>4.4400000000000004</v>
      </c>
      <c r="AC363" s="24">
        <f t="shared" si="62"/>
        <v>0</v>
      </c>
      <c r="AD363" s="24">
        <f t="shared" si="63"/>
        <v>0</v>
      </c>
      <c r="AE363" s="56">
        <f t="shared" si="64"/>
        <v>0</v>
      </c>
      <c r="AF363" s="24">
        <f t="shared" si="65"/>
        <v>0</v>
      </c>
      <c r="AG363" s="39">
        <f t="shared" si="55"/>
        <v>0</v>
      </c>
      <c r="AH363" s="39">
        <f t="shared" si="56"/>
        <v>0</v>
      </c>
      <c r="AI363" s="65">
        <f t="shared" si="57"/>
        <v>0</v>
      </c>
      <c r="AJ363" s="65">
        <f t="shared" si="58"/>
        <v>0</v>
      </c>
      <c r="AK363" s="58">
        <f t="shared" si="59"/>
        <v>12</v>
      </c>
      <c r="AL363" s="58">
        <f t="shared" si="60"/>
        <v>-240</v>
      </c>
      <c r="AM363" s="58">
        <f t="shared" si="61"/>
        <v>-240</v>
      </c>
    </row>
    <row r="364" spans="27:39" ht="20.100000000000001" customHeight="1" x14ac:dyDescent="0.2">
      <c r="AA364">
        <f t="shared" si="53"/>
        <v>38</v>
      </c>
      <c r="AB364" s="24">
        <f t="shared" si="54"/>
        <v>4.5599999999999996</v>
      </c>
      <c r="AC364" s="24">
        <f t="shared" si="62"/>
        <v>0</v>
      </c>
      <c r="AD364" s="24">
        <f t="shared" si="63"/>
        <v>0</v>
      </c>
      <c r="AE364" s="56">
        <f t="shared" si="64"/>
        <v>0</v>
      </c>
      <c r="AF364" s="24">
        <f t="shared" si="65"/>
        <v>0</v>
      </c>
      <c r="AG364" s="39">
        <f t="shared" si="55"/>
        <v>0</v>
      </c>
      <c r="AH364" s="39">
        <f t="shared" si="56"/>
        <v>0</v>
      </c>
      <c r="AI364" s="65">
        <f t="shared" si="57"/>
        <v>0</v>
      </c>
      <c r="AJ364" s="65">
        <f t="shared" si="58"/>
        <v>0</v>
      </c>
      <c r="AK364" s="58">
        <f t="shared" si="59"/>
        <v>12</v>
      </c>
      <c r="AL364" s="58">
        <f t="shared" si="60"/>
        <v>-240</v>
      </c>
      <c r="AM364" s="58">
        <f t="shared" si="61"/>
        <v>-240</v>
      </c>
    </row>
    <row r="365" spans="27:39" ht="20.100000000000001" customHeight="1" x14ac:dyDescent="0.2">
      <c r="AA365">
        <f t="shared" si="53"/>
        <v>39</v>
      </c>
      <c r="AB365" s="24">
        <f t="shared" si="54"/>
        <v>4.68</v>
      </c>
      <c r="AC365" s="24">
        <f t="shared" si="62"/>
        <v>0</v>
      </c>
      <c r="AD365" s="24">
        <f t="shared" si="63"/>
        <v>0</v>
      </c>
      <c r="AE365" s="56">
        <f t="shared" si="64"/>
        <v>0</v>
      </c>
      <c r="AF365" s="24">
        <f t="shared" si="65"/>
        <v>0</v>
      </c>
      <c r="AG365" s="39">
        <f t="shared" si="55"/>
        <v>0</v>
      </c>
      <c r="AH365" s="39">
        <f t="shared" si="56"/>
        <v>0</v>
      </c>
      <c r="AI365" s="65">
        <f t="shared" si="57"/>
        <v>0</v>
      </c>
      <c r="AJ365" s="65">
        <f t="shared" si="58"/>
        <v>0</v>
      </c>
      <c r="AK365" s="58">
        <f t="shared" si="59"/>
        <v>12</v>
      </c>
      <c r="AL365" s="58">
        <f t="shared" si="60"/>
        <v>-240</v>
      </c>
      <c r="AM365" s="58">
        <f t="shared" si="61"/>
        <v>-240</v>
      </c>
    </row>
    <row r="366" spans="27:39" ht="20.100000000000001" customHeight="1" x14ac:dyDescent="0.2">
      <c r="AA366">
        <f t="shared" si="53"/>
        <v>40</v>
      </c>
      <c r="AB366" s="24">
        <f t="shared" si="54"/>
        <v>4.8</v>
      </c>
      <c r="AC366" s="24">
        <f t="shared" si="62"/>
        <v>0</v>
      </c>
      <c r="AD366" s="24">
        <f t="shared" si="63"/>
        <v>0</v>
      </c>
      <c r="AE366" s="56">
        <f t="shared" si="64"/>
        <v>0</v>
      </c>
      <c r="AF366" s="24">
        <f t="shared" si="65"/>
        <v>0</v>
      </c>
      <c r="AG366" s="39">
        <f t="shared" si="55"/>
        <v>0</v>
      </c>
      <c r="AH366" s="39">
        <f t="shared" si="56"/>
        <v>0</v>
      </c>
      <c r="AI366" s="65">
        <f t="shared" si="57"/>
        <v>0</v>
      </c>
      <c r="AJ366" s="65">
        <f t="shared" si="58"/>
        <v>0</v>
      </c>
      <c r="AK366" s="58">
        <f t="shared" si="59"/>
        <v>12</v>
      </c>
      <c r="AL366" s="58">
        <f t="shared" si="60"/>
        <v>-240</v>
      </c>
      <c r="AM366" s="58">
        <f t="shared" si="61"/>
        <v>-240</v>
      </c>
    </row>
    <row r="367" spans="27:39" ht="20.100000000000001" customHeight="1" x14ac:dyDescent="0.2">
      <c r="AA367">
        <f t="shared" si="53"/>
        <v>41</v>
      </c>
      <c r="AB367" s="24">
        <f t="shared" si="54"/>
        <v>4.92</v>
      </c>
      <c r="AC367" s="24">
        <f t="shared" si="62"/>
        <v>0</v>
      </c>
      <c r="AD367" s="24">
        <f t="shared" si="63"/>
        <v>0</v>
      </c>
      <c r="AE367" s="56">
        <f t="shared" si="64"/>
        <v>0</v>
      </c>
      <c r="AF367" s="24">
        <f t="shared" si="65"/>
        <v>0</v>
      </c>
      <c r="AG367" s="39">
        <f t="shared" si="55"/>
        <v>0</v>
      </c>
      <c r="AH367" s="39">
        <f t="shared" si="56"/>
        <v>0</v>
      </c>
      <c r="AI367" s="65">
        <f t="shared" si="57"/>
        <v>0</v>
      </c>
      <c r="AJ367" s="65">
        <f t="shared" si="58"/>
        <v>0</v>
      </c>
      <c r="AK367" s="58">
        <f t="shared" si="59"/>
        <v>12</v>
      </c>
      <c r="AL367" s="58">
        <f t="shared" si="60"/>
        <v>-240</v>
      </c>
      <c r="AM367" s="58">
        <f t="shared" si="61"/>
        <v>-240</v>
      </c>
    </row>
    <row r="368" spans="27:39" ht="20.100000000000001" customHeight="1" x14ac:dyDescent="0.2">
      <c r="AA368">
        <f t="shared" si="53"/>
        <v>42</v>
      </c>
      <c r="AB368" s="24">
        <f t="shared" si="54"/>
        <v>5.04</v>
      </c>
      <c r="AC368" s="24">
        <f t="shared" si="62"/>
        <v>0</v>
      </c>
      <c r="AD368" s="24">
        <f t="shared" si="63"/>
        <v>0</v>
      </c>
      <c r="AE368" s="56">
        <f t="shared" si="64"/>
        <v>0</v>
      </c>
      <c r="AF368" s="24">
        <f t="shared" si="65"/>
        <v>0</v>
      </c>
      <c r="AG368" s="39">
        <f t="shared" si="55"/>
        <v>0</v>
      </c>
      <c r="AH368" s="39">
        <f t="shared" si="56"/>
        <v>0</v>
      </c>
      <c r="AI368" s="65">
        <f t="shared" si="57"/>
        <v>0</v>
      </c>
      <c r="AJ368" s="65">
        <f t="shared" si="58"/>
        <v>0</v>
      </c>
      <c r="AK368" s="58">
        <f t="shared" si="59"/>
        <v>12</v>
      </c>
      <c r="AL368" s="58">
        <f t="shared" si="60"/>
        <v>-240</v>
      </c>
      <c r="AM368" s="58">
        <f t="shared" si="61"/>
        <v>-240</v>
      </c>
    </row>
    <row r="369" spans="27:39" ht="20.100000000000001" customHeight="1" x14ac:dyDescent="0.2">
      <c r="AA369">
        <f t="shared" si="53"/>
        <v>43</v>
      </c>
      <c r="AB369" s="24">
        <f t="shared" si="54"/>
        <v>5.16</v>
      </c>
      <c r="AC369" s="24">
        <f t="shared" si="62"/>
        <v>0</v>
      </c>
      <c r="AD369" s="24">
        <f t="shared" si="63"/>
        <v>0</v>
      </c>
      <c r="AE369" s="56">
        <f t="shared" si="64"/>
        <v>0</v>
      </c>
      <c r="AF369" s="24">
        <f t="shared" si="65"/>
        <v>0</v>
      </c>
      <c r="AG369" s="39">
        <f t="shared" si="55"/>
        <v>0</v>
      </c>
      <c r="AH369" s="39">
        <f t="shared" si="56"/>
        <v>0</v>
      </c>
      <c r="AI369" s="65">
        <f t="shared" si="57"/>
        <v>0</v>
      </c>
      <c r="AJ369" s="65">
        <f t="shared" si="58"/>
        <v>0</v>
      </c>
      <c r="AK369" s="58">
        <f t="shared" si="59"/>
        <v>12</v>
      </c>
      <c r="AL369" s="58">
        <f t="shared" si="60"/>
        <v>-240</v>
      </c>
      <c r="AM369" s="58">
        <f t="shared" si="61"/>
        <v>-240</v>
      </c>
    </row>
    <row r="370" spans="27:39" ht="20.100000000000001" customHeight="1" x14ac:dyDescent="0.2">
      <c r="AA370">
        <f t="shared" si="53"/>
        <v>44</v>
      </c>
      <c r="AB370" s="24">
        <f t="shared" si="54"/>
        <v>5.28</v>
      </c>
      <c r="AC370" s="24">
        <f t="shared" si="62"/>
        <v>0</v>
      </c>
      <c r="AD370" s="24">
        <f t="shared" si="63"/>
        <v>0</v>
      </c>
      <c r="AE370" s="56">
        <f t="shared" si="64"/>
        <v>0</v>
      </c>
      <c r="AF370" s="24">
        <f t="shared" si="65"/>
        <v>0</v>
      </c>
      <c r="AG370" s="39">
        <f t="shared" si="55"/>
        <v>0</v>
      </c>
      <c r="AH370" s="39">
        <f t="shared" si="56"/>
        <v>0</v>
      </c>
      <c r="AI370" s="65">
        <f t="shared" si="57"/>
        <v>0</v>
      </c>
      <c r="AJ370" s="65">
        <f t="shared" si="58"/>
        <v>0</v>
      </c>
      <c r="AK370" s="58">
        <f t="shared" si="59"/>
        <v>12</v>
      </c>
      <c r="AL370" s="58">
        <f t="shared" si="60"/>
        <v>-240</v>
      </c>
      <c r="AM370" s="58">
        <f t="shared" si="61"/>
        <v>-240</v>
      </c>
    </row>
    <row r="371" spans="27:39" ht="20.100000000000001" customHeight="1" x14ac:dyDescent="0.2">
      <c r="AA371">
        <f t="shared" si="53"/>
        <v>45</v>
      </c>
      <c r="AB371" s="24">
        <f t="shared" si="54"/>
        <v>5.4</v>
      </c>
      <c r="AC371" s="24">
        <f t="shared" si="62"/>
        <v>0</v>
      </c>
      <c r="AD371" s="24">
        <f t="shared" si="63"/>
        <v>0</v>
      </c>
      <c r="AE371" s="56">
        <f t="shared" si="64"/>
        <v>0</v>
      </c>
      <c r="AF371" s="24">
        <f t="shared" si="65"/>
        <v>0</v>
      </c>
      <c r="AG371" s="39">
        <f t="shared" si="55"/>
        <v>0</v>
      </c>
      <c r="AH371" s="39">
        <f t="shared" si="56"/>
        <v>0</v>
      </c>
      <c r="AI371" s="65">
        <f t="shared" si="57"/>
        <v>0</v>
      </c>
      <c r="AJ371" s="65">
        <f t="shared" si="58"/>
        <v>0</v>
      </c>
      <c r="AK371" s="58">
        <f t="shared" si="59"/>
        <v>12</v>
      </c>
      <c r="AL371" s="58">
        <f t="shared" si="60"/>
        <v>-240</v>
      </c>
      <c r="AM371" s="58">
        <f t="shared" si="61"/>
        <v>-240</v>
      </c>
    </row>
    <row r="372" spans="27:39" ht="20.100000000000001" customHeight="1" x14ac:dyDescent="0.2">
      <c r="AA372">
        <f t="shared" si="53"/>
        <v>46</v>
      </c>
      <c r="AB372" s="24">
        <f t="shared" si="54"/>
        <v>5.52</v>
      </c>
      <c r="AC372" s="24">
        <f t="shared" si="62"/>
        <v>0</v>
      </c>
      <c r="AD372" s="24">
        <f t="shared" si="63"/>
        <v>0</v>
      </c>
      <c r="AE372" s="56">
        <f t="shared" si="64"/>
        <v>0</v>
      </c>
      <c r="AF372" s="24">
        <f t="shared" si="65"/>
        <v>0</v>
      </c>
      <c r="AG372" s="39">
        <f t="shared" si="55"/>
        <v>0</v>
      </c>
      <c r="AH372" s="39">
        <f t="shared" si="56"/>
        <v>0</v>
      </c>
      <c r="AI372" s="65">
        <f t="shared" si="57"/>
        <v>0</v>
      </c>
      <c r="AJ372" s="65">
        <f t="shared" si="58"/>
        <v>0</v>
      </c>
      <c r="AK372" s="58">
        <f t="shared" si="59"/>
        <v>12</v>
      </c>
      <c r="AL372" s="58">
        <f t="shared" si="60"/>
        <v>-240</v>
      </c>
      <c r="AM372" s="58">
        <f t="shared" si="61"/>
        <v>-240</v>
      </c>
    </row>
    <row r="373" spans="27:39" ht="20.100000000000001" customHeight="1" x14ac:dyDescent="0.2">
      <c r="AA373">
        <f t="shared" si="53"/>
        <v>47</v>
      </c>
      <c r="AB373" s="24">
        <f t="shared" si="54"/>
        <v>5.64</v>
      </c>
      <c r="AC373" s="24">
        <f t="shared" si="62"/>
        <v>0</v>
      </c>
      <c r="AD373" s="24">
        <f t="shared" si="63"/>
        <v>0</v>
      </c>
      <c r="AE373" s="56">
        <f t="shared" si="64"/>
        <v>0</v>
      </c>
      <c r="AF373" s="24">
        <f t="shared" si="65"/>
        <v>0</v>
      </c>
      <c r="AG373" s="39">
        <f t="shared" si="55"/>
        <v>0</v>
      </c>
      <c r="AH373" s="39">
        <f t="shared" si="56"/>
        <v>0</v>
      </c>
      <c r="AI373" s="65">
        <f t="shared" si="57"/>
        <v>0</v>
      </c>
      <c r="AJ373" s="65">
        <f t="shared" si="58"/>
        <v>0</v>
      </c>
      <c r="AK373" s="58">
        <f t="shared" si="59"/>
        <v>12</v>
      </c>
      <c r="AL373" s="58">
        <f t="shared" si="60"/>
        <v>-240</v>
      </c>
      <c r="AM373" s="58">
        <f t="shared" si="61"/>
        <v>-240</v>
      </c>
    </row>
    <row r="374" spans="27:39" ht="20.100000000000001" customHeight="1" x14ac:dyDescent="0.2">
      <c r="AA374">
        <f t="shared" si="53"/>
        <v>48</v>
      </c>
      <c r="AB374" s="24">
        <f t="shared" si="54"/>
        <v>5.76</v>
      </c>
      <c r="AC374" s="24">
        <f t="shared" si="62"/>
        <v>0</v>
      </c>
      <c r="AD374" s="24">
        <f t="shared" si="63"/>
        <v>0</v>
      </c>
      <c r="AE374" s="56">
        <f t="shared" si="64"/>
        <v>0</v>
      </c>
      <c r="AF374" s="24">
        <f t="shared" si="65"/>
        <v>0</v>
      </c>
      <c r="AG374" s="39">
        <f t="shared" si="55"/>
        <v>0</v>
      </c>
      <c r="AH374" s="39">
        <f t="shared" si="56"/>
        <v>0</v>
      </c>
      <c r="AI374" s="65">
        <f t="shared" si="57"/>
        <v>0</v>
      </c>
      <c r="AJ374" s="65">
        <f t="shared" si="58"/>
        <v>0</v>
      </c>
      <c r="AK374" s="58">
        <f t="shared" si="59"/>
        <v>12</v>
      </c>
      <c r="AL374" s="58">
        <f t="shared" si="60"/>
        <v>-240</v>
      </c>
      <c r="AM374" s="58">
        <f t="shared" si="61"/>
        <v>-240</v>
      </c>
    </row>
    <row r="375" spans="27:39" ht="20.100000000000001" customHeight="1" x14ac:dyDescent="0.2">
      <c r="AA375">
        <f t="shared" si="53"/>
        <v>49</v>
      </c>
      <c r="AB375" s="24">
        <f t="shared" si="54"/>
        <v>5.88</v>
      </c>
      <c r="AC375" s="24">
        <f t="shared" si="62"/>
        <v>0</v>
      </c>
      <c r="AD375" s="24">
        <f t="shared" si="63"/>
        <v>0</v>
      </c>
      <c r="AE375" s="56">
        <f t="shared" si="64"/>
        <v>0</v>
      </c>
      <c r="AF375" s="24">
        <f t="shared" si="65"/>
        <v>0</v>
      </c>
      <c r="AG375" s="39">
        <f t="shared" si="55"/>
        <v>0</v>
      </c>
      <c r="AH375" s="39">
        <f t="shared" si="56"/>
        <v>0</v>
      </c>
      <c r="AI375" s="65">
        <f t="shared" si="57"/>
        <v>0</v>
      </c>
      <c r="AJ375" s="65">
        <f t="shared" si="58"/>
        <v>0</v>
      </c>
      <c r="AK375" s="58">
        <f t="shared" si="59"/>
        <v>12</v>
      </c>
      <c r="AL375" s="58">
        <f t="shared" si="60"/>
        <v>-240</v>
      </c>
      <c r="AM375" s="58">
        <f t="shared" si="61"/>
        <v>-240</v>
      </c>
    </row>
    <row r="376" spans="27:39" ht="20.100000000000001" customHeight="1" x14ac:dyDescent="0.2">
      <c r="AA376">
        <f t="shared" si="53"/>
        <v>50</v>
      </c>
      <c r="AB376" s="24">
        <f t="shared" si="54"/>
        <v>6</v>
      </c>
      <c r="AC376" s="24">
        <f t="shared" si="62"/>
        <v>0</v>
      </c>
      <c r="AD376" s="24">
        <f t="shared" si="63"/>
        <v>0</v>
      </c>
      <c r="AE376" s="56">
        <f t="shared" si="64"/>
        <v>0</v>
      </c>
      <c r="AF376" s="24">
        <f t="shared" si="65"/>
        <v>0</v>
      </c>
      <c r="AG376" s="39">
        <f t="shared" si="55"/>
        <v>0</v>
      </c>
      <c r="AH376" s="39">
        <f t="shared" si="56"/>
        <v>0</v>
      </c>
      <c r="AI376" s="65">
        <f t="shared" si="57"/>
        <v>0</v>
      </c>
      <c r="AJ376" s="65">
        <f t="shared" si="58"/>
        <v>0</v>
      </c>
      <c r="AK376" s="58">
        <f t="shared" si="59"/>
        <v>12</v>
      </c>
      <c r="AL376" s="58">
        <f t="shared" si="60"/>
        <v>-240</v>
      </c>
      <c r="AM376" s="58">
        <f t="shared" si="61"/>
        <v>-240</v>
      </c>
    </row>
    <row r="377" spans="27:39" ht="20.100000000000001" customHeight="1" x14ac:dyDescent="0.2">
      <c r="AA377">
        <f t="shared" si="53"/>
        <v>51</v>
      </c>
      <c r="AB377" s="24">
        <f t="shared" si="54"/>
        <v>6.12</v>
      </c>
      <c r="AC377" s="24">
        <f t="shared" si="62"/>
        <v>0</v>
      </c>
      <c r="AD377" s="24">
        <f t="shared" si="63"/>
        <v>0</v>
      </c>
      <c r="AE377" s="56">
        <f t="shared" si="64"/>
        <v>0</v>
      </c>
      <c r="AF377" s="24">
        <f t="shared" si="65"/>
        <v>0</v>
      </c>
      <c r="AG377" s="39">
        <f t="shared" si="55"/>
        <v>0</v>
      </c>
      <c r="AH377" s="39">
        <f t="shared" si="56"/>
        <v>0</v>
      </c>
      <c r="AI377" s="65">
        <f t="shared" si="57"/>
        <v>0</v>
      </c>
      <c r="AJ377" s="65">
        <f t="shared" si="58"/>
        <v>0</v>
      </c>
      <c r="AK377" s="58">
        <f t="shared" si="59"/>
        <v>12</v>
      </c>
      <c r="AL377" s="58">
        <f t="shared" si="60"/>
        <v>-240</v>
      </c>
      <c r="AM377" s="58">
        <f t="shared" si="61"/>
        <v>-240</v>
      </c>
    </row>
    <row r="378" spans="27:39" ht="20.100000000000001" customHeight="1" x14ac:dyDescent="0.2">
      <c r="AA378">
        <f t="shared" si="53"/>
        <v>52</v>
      </c>
      <c r="AB378" s="24">
        <f t="shared" si="54"/>
        <v>6.24</v>
      </c>
      <c r="AC378" s="24">
        <f t="shared" si="62"/>
        <v>0</v>
      </c>
      <c r="AD378" s="24">
        <f t="shared" si="63"/>
        <v>0</v>
      </c>
      <c r="AE378" s="56">
        <f t="shared" si="64"/>
        <v>0</v>
      </c>
      <c r="AF378" s="24">
        <f t="shared" si="65"/>
        <v>0</v>
      </c>
      <c r="AG378" s="39">
        <f t="shared" si="55"/>
        <v>0</v>
      </c>
      <c r="AH378" s="39">
        <f t="shared" si="56"/>
        <v>0</v>
      </c>
      <c r="AI378" s="65">
        <f t="shared" si="57"/>
        <v>0</v>
      </c>
      <c r="AJ378" s="65">
        <f t="shared" si="58"/>
        <v>0</v>
      </c>
      <c r="AK378" s="58">
        <f t="shared" si="59"/>
        <v>12</v>
      </c>
      <c r="AL378" s="58">
        <f t="shared" si="60"/>
        <v>-240</v>
      </c>
      <c r="AM378" s="58">
        <f t="shared" si="61"/>
        <v>-240</v>
      </c>
    </row>
    <row r="379" spans="27:39" ht="20.100000000000001" customHeight="1" x14ac:dyDescent="0.2">
      <c r="AA379">
        <f t="shared" si="53"/>
        <v>53</v>
      </c>
      <c r="AB379" s="24">
        <f t="shared" si="54"/>
        <v>6.36</v>
      </c>
      <c r="AC379" s="24">
        <f t="shared" si="62"/>
        <v>0</v>
      </c>
      <c r="AD379" s="24">
        <f t="shared" si="63"/>
        <v>0</v>
      </c>
      <c r="AE379" s="56">
        <f t="shared" si="64"/>
        <v>0</v>
      </c>
      <c r="AF379" s="24">
        <f t="shared" si="65"/>
        <v>0</v>
      </c>
      <c r="AG379" s="39">
        <f t="shared" si="55"/>
        <v>0</v>
      </c>
      <c r="AH379" s="39">
        <f t="shared" si="56"/>
        <v>0</v>
      </c>
      <c r="AI379" s="65">
        <f t="shared" si="57"/>
        <v>0</v>
      </c>
      <c r="AJ379" s="65">
        <f t="shared" si="58"/>
        <v>0</v>
      </c>
      <c r="AK379" s="58">
        <f t="shared" si="59"/>
        <v>12</v>
      </c>
      <c r="AL379" s="58">
        <f t="shared" si="60"/>
        <v>-240</v>
      </c>
      <c r="AM379" s="58">
        <f t="shared" si="61"/>
        <v>-240</v>
      </c>
    </row>
    <row r="380" spans="27:39" ht="20.100000000000001" customHeight="1" x14ac:dyDescent="0.2">
      <c r="AA380">
        <f t="shared" si="53"/>
        <v>54</v>
      </c>
      <c r="AB380" s="24">
        <f t="shared" si="54"/>
        <v>6.48</v>
      </c>
      <c r="AC380" s="24">
        <f t="shared" si="62"/>
        <v>0</v>
      </c>
      <c r="AD380" s="24">
        <f t="shared" si="63"/>
        <v>0</v>
      </c>
      <c r="AE380" s="56">
        <f t="shared" si="64"/>
        <v>0</v>
      </c>
      <c r="AF380" s="24">
        <f t="shared" si="65"/>
        <v>0</v>
      </c>
      <c r="AG380" s="39">
        <f t="shared" si="55"/>
        <v>0</v>
      </c>
      <c r="AH380" s="39">
        <f t="shared" si="56"/>
        <v>0</v>
      </c>
      <c r="AI380" s="65">
        <f t="shared" si="57"/>
        <v>0</v>
      </c>
      <c r="AJ380" s="65">
        <f t="shared" si="58"/>
        <v>0</v>
      </c>
      <c r="AK380" s="58">
        <f t="shared" si="59"/>
        <v>12</v>
      </c>
      <c r="AL380" s="58">
        <f t="shared" si="60"/>
        <v>-240</v>
      </c>
      <c r="AM380" s="58">
        <f t="shared" si="61"/>
        <v>-240</v>
      </c>
    </row>
    <row r="381" spans="27:39" ht="20.100000000000001" customHeight="1" x14ac:dyDescent="0.2">
      <c r="AA381">
        <f t="shared" si="53"/>
        <v>55</v>
      </c>
      <c r="AB381" s="24">
        <f t="shared" si="54"/>
        <v>6.6</v>
      </c>
      <c r="AC381" s="24">
        <f t="shared" si="62"/>
        <v>0</v>
      </c>
      <c r="AD381" s="24">
        <f t="shared" si="63"/>
        <v>0</v>
      </c>
      <c r="AE381" s="56">
        <f t="shared" si="64"/>
        <v>0</v>
      </c>
      <c r="AF381" s="24">
        <f t="shared" si="65"/>
        <v>0</v>
      </c>
      <c r="AG381" s="39">
        <f t="shared" si="55"/>
        <v>0</v>
      </c>
      <c r="AH381" s="39">
        <f t="shared" si="56"/>
        <v>0</v>
      </c>
      <c r="AI381" s="65">
        <f t="shared" si="57"/>
        <v>0</v>
      </c>
      <c r="AJ381" s="65">
        <f t="shared" si="58"/>
        <v>0</v>
      </c>
      <c r="AK381" s="58">
        <f t="shared" si="59"/>
        <v>12</v>
      </c>
      <c r="AL381" s="58">
        <f t="shared" si="60"/>
        <v>-240</v>
      </c>
      <c r="AM381" s="58">
        <f t="shared" si="61"/>
        <v>-240</v>
      </c>
    </row>
    <row r="382" spans="27:39" ht="20.100000000000001" customHeight="1" x14ac:dyDescent="0.2">
      <c r="AA382">
        <f t="shared" si="53"/>
        <v>56</v>
      </c>
      <c r="AB382" s="24">
        <f t="shared" si="54"/>
        <v>6.72</v>
      </c>
      <c r="AC382" s="24">
        <f t="shared" si="62"/>
        <v>0</v>
      </c>
      <c r="AD382" s="24">
        <f t="shared" si="63"/>
        <v>0</v>
      </c>
      <c r="AE382" s="56">
        <f t="shared" si="64"/>
        <v>0</v>
      </c>
      <c r="AF382" s="24">
        <f t="shared" si="65"/>
        <v>0</v>
      </c>
      <c r="AG382" s="39">
        <f t="shared" si="55"/>
        <v>0</v>
      </c>
      <c r="AH382" s="39">
        <f t="shared" si="56"/>
        <v>0</v>
      </c>
      <c r="AI382" s="65">
        <f t="shared" si="57"/>
        <v>0</v>
      </c>
      <c r="AJ382" s="65">
        <f t="shared" si="58"/>
        <v>0</v>
      </c>
      <c r="AK382" s="58">
        <f t="shared" si="59"/>
        <v>12</v>
      </c>
      <c r="AL382" s="58">
        <f t="shared" si="60"/>
        <v>-240</v>
      </c>
      <c r="AM382" s="58">
        <f t="shared" si="61"/>
        <v>-240</v>
      </c>
    </row>
    <row r="383" spans="27:39" ht="20.100000000000001" customHeight="1" x14ac:dyDescent="0.2">
      <c r="AA383">
        <f t="shared" si="53"/>
        <v>57</v>
      </c>
      <c r="AB383" s="24">
        <f t="shared" si="54"/>
        <v>6.84</v>
      </c>
      <c r="AC383" s="24">
        <f t="shared" si="62"/>
        <v>0</v>
      </c>
      <c r="AD383" s="24">
        <f t="shared" si="63"/>
        <v>0</v>
      </c>
      <c r="AE383" s="56">
        <f t="shared" si="64"/>
        <v>0</v>
      </c>
      <c r="AF383" s="24">
        <f t="shared" si="65"/>
        <v>0</v>
      </c>
      <c r="AG383" s="39">
        <f t="shared" si="55"/>
        <v>0</v>
      </c>
      <c r="AH383" s="39">
        <f t="shared" si="56"/>
        <v>0</v>
      </c>
      <c r="AI383" s="65">
        <f t="shared" si="57"/>
        <v>0</v>
      </c>
      <c r="AJ383" s="65">
        <f t="shared" si="58"/>
        <v>0</v>
      </c>
      <c r="AK383" s="58">
        <f t="shared" si="59"/>
        <v>12</v>
      </c>
      <c r="AL383" s="58">
        <f t="shared" si="60"/>
        <v>-240</v>
      </c>
      <c r="AM383" s="58">
        <f t="shared" si="61"/>
        <v>-240</v>
      </c>
    </row>
    <row r="384" spans="27:39" ht="20.100000000000001" customHeight="1" x14ac:dyDescent="0.2">
      <c r="AA384">
        <f t="shared" si="53"/>
        <v>58</v>
      </c>
      <c r="AB384" s="24">
        <f t="shared" si="54"/>
        <v>6.96</v>
      </c>
      <c r="AC384" s="24">
        <f t="shared" si="62"/>
        <v>0</v>
      </c>
      <c r="AD384" s="24">
        <f t="shared" si="63"/>
        <v>0</v>
      </c>
      <c r="AE384" s="56">
        <f t="shared" si="64"/>
        <v>0</v>
      </c>
      <c r="AF384" s="24">
        <f t="shared" si="65"/>
        <v>0</v>
      </c>
      <c r="AG384" s="39">
        <f t="shared" si="55"/>
        <v>0</v>
      </c>
      <c r="AH384" s="39">
        <f t="shared" si="56"/>
        <v>0</v>
      </c>
      <c r="AI384" s="65">
        <f t="shared" si="57"/>
        <v>0</v>
      </c>
      <c r="AJ384" s="65">
        <f t="shared" si="58"/>
        <v>0</v>
      </c>
      <c r="AK384" s="58">
        <f t="shared" si="59"/>
        <v>12</v>
      </c>
      <c r="AL384" s="58">
        <f t="shared" si="60"/>
        <v>-240</v>
      </c>
      <c r="AM384" s="58">
        <f t="shared" si="61"/>
        <v>-240</v>
      </c>
    </row>
    <row r="385" spans="27:39" ht="20.100000000000001" customHeight="1" x14ac:dyDescent="0.2">
      <c r="AA385">
        <f t="shared" si="53"/>
        <v>59</v>
      </c>
      <c r="AB385" s="24">
        <f t="shared" si="54"/>
        <v>7.08</v>
      </c>
      <c r="AC385" s="24">
        <f t="shared" si="62"/>
        <v>0</v>
      </c>
      <c r="AD385" s="24">
        <f t="shared" si="63"/>
        <v>0</v>
      </c>
      <c r="AE385" s="56">
        <f t="shared" si="64"/>
        <v>0</v>
      </c>
      <c r="AF385" s="24">
        <f t="shared" si="65"/>
        <v>0</v>
      </c>
      <c r="AG385" s="39">
        <f t="shared" si="55"/>
        <v>0</v>
      </c>
      <c r="AH385" s="39">
        <f t="shared" si="56"/>
        <v>0</v>
      </c>
      <c r="AI385" s="65">
        <f t="shared" si="57"/>
        <v>0</v>
      </c>
      <c r="AJ385" s="65">
        <f t="shared" si="58"/>
        <v>0</v>
      </c>
      <c r="AK385" s="58">
        <f t="shared" si="59"/>
        <v>12</v>
      </c>
      <c r="AL385" s="58">
        <f t="shared" si="60"/>
        <v>-240</v>
      </c>
      <c r="AM385" s="58">
        <f t="shared" si="61"/>
        <v>-240</v>
      </c>
    </row>
    <row r="386" spans="27:39" ht="20.100000000000001" customHeight="1" x14ac:dyDescent="0.2">
      <c r="AA386">
        <f t="shared" si="53"/>
        <v>60</v>
      </c>
      <c r="AB386" s="24">
        <f t="shared" si="54"/>
        <v>7.2</v>
      </c>
      <c r="AC386" s="24">
        <f t="shared" si="62"/>
        <v>0</v>
      </c>
      <c r="AD386" s="24">
        <f t="shared" si="63"/>
        <v>0</v>
      </c>
      <c r="AE386" s="56">
        <f t="shared" si="64"/>
        <v>0</v>
      </c>
      <c r="AF386" s="24">
        <f t="shared" si="65"/>
        <v>0</v>
      </c>
      <c r="AG386" s="39">
        <f t="shared" si="55"/>
        <v>0</v>
      </c>
      <c r="AH386" s="39">
        <f t="shared" si="56"/>
        <v>0</v>
      </c>
      <c r="AI386" s="65">
        <f t="shared" si="57"/>
        <v>0</v>
      </c>
      <c r="AJ386" s="65">
        <f t="shared" si="58"/>
        <v>0</v>
      </c>
      <c r="AK386" s="58">
        <f t="shared" si="59"/>
        <v>12</v>
      </c>
      <c r="AL386" s="58">
        <f t="shared" si="60"/>
        <v>-240</v>
      </c>
      <c r="AM386" s="58">
        <f t="shared" si="61"/>
        <v>-240</v>
      </c>
    </row>
    <row r="387" spans="27:39" ht="20.100000000000001" customHeight="1" x14ac:dyDescent="0.2">
      <c r="AA387">
        <f t="shared" si="53"/>
        <v>61</v>
      </c>
      <c r="AB387" s="24">
        <f t="shared" si="54"/>
        <v>7.32</v>
      </c>
      <c r="AC387" s="24">
        <f t="shared" si="62"/>
        <v>0</v>
      </c>
      <c r="AD387" s="24">
        <f t="shared" si="63"/>
        <v>0</v>
      </c>
      <c r="AE387" s="56">
        <f t="shared" si="64"/>
        <v>0</v>
      </c>
      <c r="AF387" s="24">
        <f t="shared" si="65"/>
        <v>0</v>
      </c>
      <c r="AG387" s="39">
        <f t="shared" si="55"/>
        <v>0</v>
      </c>
      <c r="AH387" s="39">
        <f t="shared" si="56"/>
        <v>0</v>
      </c>
      <c r="AI387" s="65">
        <f t="shared" si="57"/>
        <v>0</v>
      </c>
      <c r="AJ387" s="65">
        <f t="shared" si="58"/>
        <v>0</v>
      </c>
      <c r="AK387" s="58">
        <f t="shared" si="59"/>
        <v>12</v>
      </c>
      <c r="AL387" s="58">
        <f t="shared" si="60"/>
        <v>-240</v>
      </c>
      <c r="AM387" s="58">
        <f t="shared" si="61"/>
        <v>-240</v>
      </c>
    </row>
    <row r="388" spans="27:39" ht="20.100000000000001" customHeight="1" x14ac:dyDescent="0.2">
      <c r="AA388">
        <f t="shared" si="53"/>
        <v>62</v>
      </c>
      <c r="AB388" s="24">
        <f t="shared" si="54"/>
        <v>7.44</v>
      </c>
      <c r="AC388" s="24">
        <f t="shared" si="62"/>
        <v>0</v>
      </c>
      <c r="AD388" s="24">
        <f t="shared" si="63"/>
        <v>0</v>
      </c>
      <c r="AE388" s="56">
        <f t="shared" si="64"/>
        <v>0</v>
      </c>
      <c r="AF388" s="24">
        <f t="shared" si="65"/>
        <v>0</v>
      </c>
      <c r="AG388" s="39">
        <f t="shared" si="55"/>
        <v>0</v>
      </c>
      <c r="AH388" s="39">
        <f t="shared" si="56"/>
        <v>0</v>
      </c>
      <c r="AI388" s="65">
        <f t="shared" si="57"/>
        <v>0</v>
      </c>
      <c r="AJ388" s="65">
        <f t="shared" si="58"/>
        <v>0</v>
      </c>
      <c r="AK388" s="58">
        <f t="shared" si="59"/>
        <v>12</v>
      </c>
      <c r="AL388" s="58">
        <f t="shared" si="60"/>
        <v>-240</v>
      </c>
      <c r="AM388" s="58">
        <f t="shared" si="61"/>
        <v>-240</v>
      </c>
    </row>
    <row r="389" spans="27:39" ht="20.100000000000001" customHeight="1" x14ac:dyDescent="0.2">
      <c r="AA389">
        <f t="shared" si="53"/>
        <v>63</v>
      </c>
      <c r="AB389" s="24">
        <f t="shared" si="54"/>
        <v>7.56</v>
      </c>
      <c r="AC389" s="24">
        <f t="shared" si="62"/>
        <v>0</v>
      </c>
      <c r="AD389" s="24">
        <f t="shared" si="63"/>
        <v>0</v>
      </c>
      <c r="AE389" s="56">
        <f t="shared" si="64"/>
        <v>0</v>
      </c>
      <c r="AF389" s="24">
        <f t="shared" si="65"/>
        <v>0</v>
      </c>
      <c r="AG389" s="39">
        <f t="shared" si="55"/>
        <v>0</v>
      </c>
      <c r="AH389" s="39">
        <f t="shared" si="56"/>
        <v>0</v>
      </c>
      <c r="AI389" s="65">
        <f t="shared" si="57"/>
        <v>0</v>
      </c>
      <c r="AJ389" s="65">
        <f t="shared" si="58"/>
        <v>0</v>
      </c>
      <c r="AK389" s="58">
        <f t="shared" si="59"/>
        <v>12</v>
      </c>
      <c r="AL389" s="58">
        <f t="shared" si="60"/>
        <v>-240</v>
      </c>
      <c r="AM389" s="58">
        <f t="shared" si="61"/>
        <v>-240</v>
      </c>
    </row>
    <row r="390" spans="27:39" ht="20.100000000000001" customHeight="1" x14ac:dyDescent="0.2">
      <c r="AA390">
        <f t="shared" si="53"/>
        <v>64</v>
      </c>
      <c r="AB390" s="24">
        <f t="shared" si="54"/>
        <v>7.68</v>
      </c>
      <c r="AC390" s="24">
        <f t="shared" ref="AC390:AC421" si="66" xml:space="preserve"> IF( AB390 &lt;= AK390, AG390, AG390 - AL390*(AB390 - AK390) - (AM390 - AL390)*(AB390 - AK390)^2/(2*(L - AK390))   )</f>
        <v>0</v>
      </c>
      <c r="AD390" s="24">
        <f t="shared" ref="AD390:AD426" si="67" xml:space="preserve"> IF( AB390 &lt;= AK390,  AH390 + AG390*AB390,   AH390 + AG390*AB390  - AL390*(AB390 - AK390)^2/2 - (AM390 - AL390)*(AB390 - AK390)^3/(6*(L - AK390) )   )</f>
        <v>0</v>
      </c>
      <c r="AE390" s="56">
        <f t="shared" ref="AE390:AE426" si="68" xml:space="preserve"> AJ390 +  AI390*AB390 + AH390*AB390^2*100000/(2*E*I) + AG390*AB390^3*100000/(6*E*I)</f>
        <v>0</v>
      </c>
      <c r="AF390" s="24">
        <f t="shared" ref="AF390:AF421" si="69" xml:space="preserve"> IF( AB390 &lt;= AK390,  AE390,        AE390  - AL390*(AB390 - AK390)^4*100000/(24*E*I) - (AM390 - AL390)*(AB390 - AK390)^5*100000/(120*E*I*(L - AK390) )  )</f>
        <v>0</v>
      </c>
      <c r="AG390" s="39">
        <f t="shared" si="55"/>
        <v>0</v>
      </c>
      <c r="AH390" s="39">
        <f t="shared" si="56"/>
        <v>0</v>
      </c>
      <c r="AI390" s="65">
        <f t="shared" si="57"/>
        <v>0</v>
      </c>
      <c r="AJ390" s="65">
        <f t="shared" si="58"/>
        <v>0</v>
      </c>
      <c r="AK390" s="58">
        <f t="shared" si="59"/>
        <v>12</v>
      </c>
      <c r="AL390" s="58">
        <f t="shared" si="60"/>
        <v>-240</v>
      </c>
      <c r="AM390" s="58">
        <f t="shared" si="61"/>
        <v>-240</v>
      </c>
    </row>
    <row r="391" spans="27:39" ht="20.100000000000001" customHeight="1" x14ac:dyDescent="0.2">
      <c r="AA391">
        <f t="shared" si="53"/>
        <v>65</v>
      </c>
      <c r="AB391" s="24">
        <f t="shared" si="54"/>
        <v>7.8</v>
      </c>
      <c r="AC391" s="24">
        <f t="shared" si="66"/>
        <v>0</v>
      </c>
      <c r="AD391" s="24">
        <f t="shared" si="67"/>
        <v>0</v>
      </c>
      <c r="AE391" s="56">
        <f t="shared" si="68"/>
        <v>0</v>
      </c>
      <c r="AF391" s="24">
        <f t="shared" si="69"/>
        <v>0</v>
      </c>
      <c r="AG391" s="39">
        <f t="shared" si="55"/>
        <v>0</v>
      </c>
      <c r="AH391" s="39">
        <f t="shared" si="56"/>
        <v>0</v>
      </c>
      <c r="AI391" s="65">
        <f t="shared" si="57"/>
        <v>0</v>
      </c>
      <c r="AJ391" s="65">
        <f t="shared" si="58"/>
        <v>0</v>
      </c>
      <c r="AK391" s="58">
        <f t="shared" si="59"/>
        <v>12</v>
      </c>
      <c r="AL391" s="58">
        <f t="shared" si="60"/>
        <v>-240</v>
      </c>
      <c r="AM391" s="58">
        <f t="shared" si="61"/>
        <v>-240</v>
      </c>
    </row>
    <row r="392" spans="27:39" ht="20.100000000000001" customHeight="1" x14ac:dyDescent="0.2">
      <c r="AA392">
        <f t="shared" ref="AA392:AA426" si="70">AA391+1</f>
        <v>66</v>
      </c>
      <c r="AB392" s="24">
        <f t="shared" ref="AB392:AB426" si="71" xml:space="preserve"> L*AA392/100</f>
        <v>7.92</v>
      </c>
      <c r="AC392" s="24">
        <f t="shared" si="66"/>
        <v>0</v>
      </c>
      <c r="AD392" s="24">
        <f t="shared" si="67"/>
        <v>0</v>
      </c>
      <c r="AE392" s="56">
        <f t="shared" si="68"/>
        <v>0</v>
      </c>
      <c r="AF392" s="24">
        <f t="shared" si="69"/>
        <v>0</v>
      </c>
      <c r="AG392" s="39">
        <f t="shared" ref="AG392:AG426" si="72">AG391</f>
        <v>0</v>
      </c>
      <c r="AH392" s="39">
        <f t="shared" ref="AH392:AH426" si="73">AH391</f>
        <v>0</v>
      </c>
      <c r="AI392" s="65">
        <f t="shared" ref="AI392:AI426" si="74">AI391</f>
        <v>0</v>
      </c>
      <c r="AJ392" s="65">
        <f t="shared" ref="AJ392:AJ426" si="75">AJ391</f>
        <v>0</v>
      </c>
      <c r="AK392" s="58">
        <f t="shared" ref="AK392:AK426" si="76" xml:space="preserve"> AK391</f>
        <v>12</v>
      </c>
      <c r="AL392" s="58">
        <f t="shared" ref="AL392:AL426" si="77" xml:space="preserve"> AL391</f>
        <v>-240</v>
      </c>
      <c r="AM392" s="58">
        <f t="shared" ref="AM392:AM426" si="78">AM391</f>
        <v>-240</v>
      </c>
    </row>
    <row r="393" spans="27:39" ht="20.100000000000001" customHeight="1" x14ac:dyDescent="0.2">
      <c r="AA393">
        <f t="shared" si="70"/>
        <v>67</v>
      </c>
      <c r="AB393" s="24">
        <f t="shared" si="71"/>
        <v>8.0399999999999991</v>
      </c>
      <c r="AC393" s="24">
        <f t="shared" si="66"/>
        <v>0</v>
      </c>
      <c r="AD393" s="24">
        <f t="shared" si="67"/>
        <v>0</v>
      </c>
      <c r="AE393" s="56">
        <f t="shared" si="68"/>
        <v>0</v>
      </c>
      <c r="AF393" s="24">
        <f t="shared" si="69"/>
        <v>0</v>
      </c>
      <c r="AG393" s="39">
        <f t="shared" si="72"/>
        <v>0</v>
      </c>
      <c r="AH393" s="39">
        <f t="shared" si="73"/>
        <v>0</v>
      </c>
      <c r="AI393" s="65">
        <f t="shared" si="74"/>
        <v>0</v>
      </c>
      <c r="AJ393" s="65">
        <f t="shared" si="75"/>
        <v>0</v>
      </c>
      <c r="AK393" s="58">
        <f t="shared" si="76"/>
        <v>12</v>
      </c>
      <c r="AL393" s="58">
        <f t="shared" si="77"/>
        <v>-240</v>
      </c>
      <c r="AM393" s="58">
        <f t="shared" si="78"/>
        <v>-240</v>
      </c>
    </row>
    <row r="394" spans="27:39" ht="20.100000000000001" customHeight="1" x14ac:dyDescent="0.2">
      <c r="AA394">
        <f t="shared" si="70"/>
        <v>68</v>
      </c>
      <c r="AB394" s="24">
        <f t="shared" si="71"/>
        <v>8.16</v>
      </c>
      <c r="AC394" s="24">
        <f t="shared" si="66"/>
        <v>0</v>
      </c>
      <c r="AD394" s="24">
        <f t="shared" si="67"/>
        <v>0</v>
      </c>
      <c r="AE394" s="56">
        <f t="shared" si="68"/>
        <v>0</v>
      </c>
      <c r="AF394" s="24">
        <f t="shared" si="69"/>
        <v>0</v>
      </c>
      <c r="AG394" s="39">
        <f t="shared" si="72"/>
        <v>0</v>
      </c>
      <c r="AH394" s="39">
        <f t="shared" si="73"/>
        <v>0</v>
      </c>
      <c r="AI394" s="65">
        <f t="shared" si="74"/>
        <v>0</v>
      </c>
      <c r="AJ394" s="65">
        <f t="shared" si="75"/>
        <v>0</v>
      </c>
      <c r="AK394" s="58">
        <f t="shared" si="76"/>
        <v>12</v>
      </c>
      <c r="AL394" s="58">
        <f t="shared" si="77"/>
        <v>-240</v>
      </c>
      <c r="AM394" s="58">
        <f t="shared" si="78"/>
        <v>-240</v>
      </c>
    </row>
    <row r="395" spans="27:39" ht="20.100000000000001" customHeight="1" x14ac:dyDescent="0.2">
      <c r="AA395">
        <f t="shared" si="70"/>
        <v>69</v>
      </c>
      <c r="AB395" s="24">
        <f t="shared" si="71"/>
        <v>8.2799999999999994</v>
      </c>
      <c r="AC395" s="24">
        <f t="shared" si="66"/>
        <v>0</v>
      </c>
      <c r="AD395" s="24">
        <f t="shared" si="67"/>
        <v>0</v>
      </c>
      <c r="AE395" s="56">
        <f t="shared" si="68"/>
        <v>0</v>
      </c>
      <c r="AF395" s="24">
        <f t="shared" si="69"/>
        <v>0</v>
      </c>
      <c r="AG395" s="39">
        <f t="shared" si="72"/>
        <v>0</v>
      </c>
      <c r="AH395" s="39">
        <f t="shared" si="73"/>
        <v>0</v>
      </c>
      <c r="AI395" s="65">
        <f t="shared" si="74"/>
        <v>0</v>
      </c>
      <c r="AJ395" s="65">
        <f t="shared" si="75"/>
        <v>0</v>
      </c>
      <c r="AK395" s="58">
        <f t="shared" si="76"/>
        <v>12</v>
      </c>
      <c r="AL395" s="58">
        <f t="shared" si="77"/>
        <v>-240</v>
      </c>
      <c r="AM395" s="58">
        <f t="shared" si="78"/>
        <v>-240</v>
      </c>
    </row>
    <row r="396" spans="27:39" ht="20.100000000000001" customHeight="1" x14ac:dyDescent="0.2">
      <c r="AA396">
        <f t="shared" si="70"/>
        <v>70</v>
      </c>
      <c r="AB396" s="24">
        <f t="shared" si="71"/>
        <v>8.4</v>
      </c>
      <c r="AC396" s="24">
        <f t="shared" si="66"/>
        <v>0</v>
      </c>
      <c r="AD396" s="24">
        <f t="shared" si="67"/>
        <v>0</v>
      </c>
      <c r="AE396" s="56">
        <f t="shared" si="68"/>
        <v>0</v>
      </c>
      <c r="AF396" s="24">
        <f t="shared" si="69"/>
        <v>0</v>
      </c>
      <c r="AG396" s="39">
        <f t="shared" si="72"/>
        <v>0</v>
      </c>
      <c r="AH396" s="39">
        <f t="shared" si="73"/>
        <v>0</v>
      </c>
      <c r="AI396" s="65">
        <f t="shared" si="74"/>
        <v>0</v>
      </c>
      <c r="AJ396" s="65">
        <f t="shared" si="75"/>
        <v>0</v>
      </c>
      <c r="AK396" s="58">
        <f t="shared" si="76"/>
        <v>12</v>
      </c>
      <c r="AL396" s="58">
        <f t="shared" si="77"/>
        <v>-240</v>
      </c>
      <c r="AM396" s="58">
        <f t="shared" si="78"/>
        <v>-240</v>
      </c>
    </row>
    <row r="397" spans="27:39" ht="20.100000000000001" customHeight="1" x14ac:dyDescent="0.2">
      <c r="AA397">
        <f t="shared" si="70"/>
        <v>71</v>
      </c>
      <c r="AB397" s="24">
        <f t="shared" si="71"/>
        <v>8.52</v>
      </c>
      <c r="AC397" s="24">
        <f t="shared" si="66"/>
        <v>0</v>
      </c>
      <c r="AD397" s="24">
        <f t="shared" si="67"/>
        <v>0</v>
      </c>
      <c r="AE397" s="56">
        <f t="shared" si="68"/>
        <v>0</v>
      </c>
      <c r="AF397" s="24">
        <f t="shared" si="69"/>
        <v>0</v>
      </c>
      <c r="AG397" s="39">
        <f t="shared" si="72"/>
        <v>0</v>
      </c>
      <c r="AH397" s="39">
        <f t="shared" si="73"/>
        <v>0</v>
      </c>
      <c r="AI397" s="65">
        <f t="shared" si="74"/>
        <v>0</v>
      </c>
      <c r="AJ397" s="65">
        <f t="shared" si="75"/>
        <v>0</v>
      </c>
      <c r="AK397" s="58">
        <f t="shared" si="76"/>
        <v>12</v>
      </c>
      <c r="AL397" s="58">
        <f t="shared" si="77"/>
        <v>-240</v>
      </c>
      <c r="AM397" s="58">
        <f t="shared" si="78"/>
        <v>-240</v>
      </c>
    </row>
    <row r="398" spans="27:39" ht="20.100000000000001" customHeight="1" x14ac:dyDescent="0.2">
      <c r="AA398">
        <f t="shared" si="70"/>
        <v>72</v>
      </c>
      <c r="AB398" s="24">
        <f t="shared" si="71"/>
        <v>8.64</v>
      </c>
      <c r="AC398" s="24">
        <f t="shared" si="66"/>
        <v>0</v>
      </c>
      <c r="AD398" s="24">
        <f t="shared" si="67"/>
        <v>0</v>
      </c>
      <c r="AE398" s="56">
        <f t="shared" si="68"/>
        <v>0</v>
      </c>
      <c r="AF398" s="24">
        <f t="shared" si="69"/>
        <v>0</v>
      </c>
      <c r="AG398" s="39">
        <f t="shared" si="72"/>
        <v>0</v>
      </c>
      <c r="AH398" s="39">
        <f t="shared" si="73"/>
        <v>0</v>
      </c>
      <c r="AI398" s="65">
        <f t="shared" si="74"/>
        <v>0</v>
      </c>
      <c r="AJ398" s="65">
        <f t="shared" si="75"/>
        <v>0</v>
      </c>
      <c r="AK398" s="58">
        <f t="shared" si="76"/>
        <v>12</v>
      </c>
      <c r="AL398" s="58">
        <f t="shared" si="77"/>
        <v>-240</v>
      </c>
      <c r="AM398" s="58">
        <f t="shared" si="78"/>
        <v>-240</v>
      </c>
    </row>
    <row r="399" spans="27:39" ht="20.100000000000001" customHeight="1" x14ac:dyDescent="0.2">
      <c r="AA399">
        <f t="shared" si="70"/>
        <v>73</v>
      </c>
      <c r="AB399" s="24">
        <f t="shared" si="71"/>
        <v>8.76</v>
      </c>
      <c r="AC399" s="24">
        <f t="shared" si="66"/>
        <v>0</v>
      </c>
      <c r="AD399" s="24">
        <f t="shared" si="67"/>
        <v>0</v>
      </c>
      <c r="AE399" s="56">
        <f t="shared" si="68"/>
        <v>0</v>
      </c>
      <c r="AF399" s="24">
        <f t="shared" si="69"/>
        <v>0</v>
      </c>
      <c r="AG399" s="39">
        <f t="shared" si="72"/>
        <v>0</v>
      </c>
      <c r="AH399" s="39">
        <f t="shared" si="73"/>
        <v>0</v>
      </c>
      <c r="AI399" s="65">
        <f t="shared" si="74"/>
        <v>0</v>
      </c>
      <c r="AJ399" s="65">
        <f t="shared" si="75"/>
        <v>0</v>
      </c>
      <c r="AK399" s="58">
        <f t="shared" si="76"/>
        <v>12</v>
      </c>
      <c r="AL399" s="58">
        <f t="shared" si="77"/>
        <v>-240</v>
      </c>
      <c r="AM399" s="58">
        <f t="shared" si="78"/>
        <v>-240</v>
      </c>
    </row>
    <row r="400" spans="27:39" ht="20.100000000000001" customHeight="1" x14ac:dyDescent="0.2">
      <c r="AA400">
        <f t="shared" si="70"/>
        <v>74</v>
      </c>
      <c r="AB400" s="24">
        <f t="shared" si="71"/>
        <v>8.8800000000000008</v>
      </c>
      <c r="AC400" s="24">
        <f t="shared" si="66"/>
        <v>0</v>
      </c>
      <c r="AD400" s="24">
        <f t="shared" si="67"/>
        <v>0</v>
      </c>
      <c r="AE400" s="56">
        <f t="shared" si="68"/>
        <v>0</v>
      </c>
      <c r="AF400" s="24">
        <f t="shared" si="69"/>
        <v>0</v>
      </c>
      <c r="AG400" s="39">
        <f t="shared" si="72"/>
        <v>0</v>
      </c>
      <c r="AH400" s="39">
        <f t="shared" si="73"/>
        <v>0</v>
      </c>
      <c r="AI400" s="65">
        <f t="shared" si="74"/>
        <v>0</v>
      </c>
      <c r="AJ400" s="65">
        <f t="shared" si="75"/>
        <v>0</v>
      </c>
      <c r="AK400" s="58">
        <f t="shared" si="76"/>
        <v>12</v>
      </c>
      <c r="AL400" s="58">
        <f t="shared" si="77"/>
        <v>-240</v>
      </c>
      <c r="AM400" s="58">
        <f t="shared" si="78"/>
        <v>-240</v>
      </c>
    </row>
    <row r="401" spans="27:39" ht="20.100000000000001" customHeight="1" x14ac:dyDescent="0.2">
      <c r="AA401">
        <f t="shared" si="70"/>
        <v>75</v>
      </c>
      <c r="AB401" s="24">
        <f t="shared" si="71"/>
        <v>9</v>
      </c>
      <c r="AC401" s="24">
        <f t="shared" si="66"/>
        <v>0</v>
      </c>
      <c r="AD401" s="24">
        <f t="shared" si="67"/>
        <v>0</v>
      </c>
      <c r="AE401" s="56">
        <f t="shared" si="68"/>
        <v>0</v>
      </c>
      <c r="AF401" s="24">
        <f t="shared" si="69"/>
        <v>0</v>
      </c>
      <c r="AG401" s="39">
        <f t="shared" si="72"/>
        <v>0</v>
      </c>
      <c r="AH401" s="39">
        <f t="shared" si="73"/>
        <v>0</v>
      </c>
      <c r="AI401" s="65">
        <f t="shared" si="74"/>
        <v>0</v>
      </c>
      <c r="AJ401" s="65">
        <f t="shared" si="75"/>
        <v>0</v>
      </c>
      <c r="AK401" s="58">
        <f t="shared" si="76"/>
        <v>12</v>
      </c>
      <c r="AL401" s="58">
        <f t="shared" si="77"/>
        <v>-240</v>
      </c>
      <c r="AM401" s="58">
        <f t="shared" si="78"/>
        <v>-240</v>
      </c>
    </row>
    <row r="402" spans="27:39" ht="20.100000000000001" customHeight="1" x14ac:dyDescent="0.2">
      <c r="AA402">
        <f t="shared" si="70"/>
        <v>76</v>
      </c>
      <c r="AB402" s="24">
        <f t="shared" si="71"/>
        <v>9.1199999999999992</v>
      </c>
      <c r="AC402" s="24">
        <f t="shared" si="66"/>
        <v>0</v>
      </c>
      <c r="AD402" s="24">
        <f t="shared" si="67"/>
        <v>0</v>
      </c>
      <c r="AE402" s="56">
        <f t="shared" si="68"/>
        <v>0</v>
      </c>
      <c r="AF402" s="24">
        <f t="shared" si="69"/>
        <v>0</v>
      </c>
      <c r="AG402" s="39">
        <f t="shared" si="72"/>
        <v>0</v>
      </c>
      <c r="AH402" s="39">
        <f t="shared" si="73"/>
        <v>0</v>
      </c>
      <c r="AI402" s="65">
        <f t="shared" si="74"/>
        <v>0</v>
      </c>
      <c r="AJ402" s="65">
        <f t="shared" si="75"/>
        <v>0</v>
      </c>
      <c r="AK402" s="58">
        <f t="shared" si="76"/>
        <v>12</v>
      </c>
      <c r="AL402" s="58">
        <f t="shared" si="77"/>
        <v>-240</v>
      </c>
      <c r="AM402" s="58">
        <f t="shared" si="78"/>
        <v>-240</v>
      </c>
    </row>
    <row r="403" spans="27:39" ht="20.100000000000001" customHeight="1" x14ac:dyDescent="0.2">
      <c r="AA403">
        <f t="shared" si="70"/>
        <v>77</v>
      </c>
      <c r="AB403" s="24">
        <f t="shared" si="71"/>
        <v>9.24</v>
      </c>
      <c r="AC403" s="24">
        <f t="shared" si="66"/>
        <v>0</v>
      </c>
      <c r="AD403" s="24">
        <f t="shared" si="67"/>
        <v>0</v>
      </c>
      <c r="AE403" s="56">
        <f t="shared" si="68"/>
        <v>0</v>
      </c>
      <c r="AF403" s="24">
        <f t="shared" si="69"/>
        <v>0</v>
      </c>
      <c r="AG403" s="39">
        <f t="shared" si="72"/>
        <v>0</v>
      </c>
      <c r="AH403" s="39">
        <f t="shared" si="73"/>
        <v>0</v>
      </c>
      <c r="AI403" s="65">
        <f t="shared" si="74"/>
        <v>0</v>
      </c>
      <c r="AJ403" s="65">
        <f t="shared" si="75"/>
        <v>0</v>
      </c>
      <c r="AK403" s="58">
        <f t="shared" si="76"/>
        <v>12</v>
      </c>
      <c r="AL403" s="58">
        <f t="shared" si="77"/>
        <v>-240</v>
      </c>
      <c r="AM403" s="58">
        <f t="shared" si="78"/>
        <v>-240</v>
      </c>
    </row>
    <row r="404" spans="27:39" ht="20.100000000000001" customHeight="1" x14ac:dyDescent="0.2">
      <c r="AA404">
        <f t="shared" si="70"/>
        <v>78</v>
      </c>
      <c r="AB404" s="24">
        <f t="shared" si="71"/>
        <v>9.36</v>
      </c>
      <c r="AC404" s="24">
        <f t="shared" si="66"/>
        <v>0</v>
      </c>
      <c r="AD404" s="24">
        <f t="shared" si="67"/>
        <v>0</v>
      </c>
      <c r="AE404" s="56">
        <f t="shared" si="68"/>
        <v>0</v>
      </c>
      <c r="AF404" s="24">
        <f t="shared" si="69"/>
        <v>0</v>
      </c>
      <c r="AG404" s="39">
        <f t="shared" si="72"/>
        <v>0</v>
      </c>
      <c r="AH404" s="39">
        <f t="shared" si="73"/>
        <v>0</v>
      </c>
      <c r="AI404" s="65">
        <f t="shared" si="74"/>
        <v>0</v>
      </c>
      <c r="AJ404" s="65">
        <f t="shared" si="75"/>
        <v>0</v>
      </c>
      <c r="AK404" s="58">
        <f t="shared" si="76"/>
        <v>12</v>
      </c>
      <c r="AL404" s="58">
        <f t="shared" si="77"/>
        <v>-240</v>
      </c>
      <c r="AM404" s="58">
        <f t="shared" si="78"/>
        <v>-240</v>
      </c>
    </row>
    <row r="405" spans="27:39" ht="20.100000000000001" customHeight="1" x14ac:dyDescent="0.2">
      <c r="AA405">
        <f t="shared" si="70"/>
        <v>79</v>
      </c>
      <c r="AB405" s="24">
        <f t="shared" si="71"/>
        <v>9.48</v>
      </c>
      <c r="AC405" s="24">
        <f t="shared" si="66"/>
        <v>0</v>
      </c>
      <c r="AD405" s="24">
        <f t="shared" si="67"/>
        <v>0</v>
      </c>
      <c r="AE405" s="56">
        <f t="shared" si="68"/>
        <v>0</v>
      </c>
      <c r="AF405" s="24">
        <f t="shared" si="69"/>
        <v>0</v>
      </c>
      <c r="AG405" s="39">
        <f t="shared" si="72"/>
        <v>0</v>
      </c>
      <c r="AH405" s="39">
        <f t="shared" si="73"/>
        <v>0</v>
      </c>
      <c r="AI405" s="65">
        <f t="shared" si="74"/>
        <v>0</v>
      </c>
      <c r="AJ405" s="65">
        <f t="shared" si="75"/>
        <v>0</v>
      </c>
      <c r="AK405" s="58">
        <f t="shared" si="76"/>
        <v>12</v>
      </c>
      <c r="AL405" s="58">
        <f t="shared" si="77"/>
        <v>-240</v>
      </c>
      <c r="AM405" s="58">
        <f t="shared" si="78"/>
        <v>-240</v>
      </c>
    </row>
    <row r="406" spans="27:39" ht="20.100000000000001" customHeight="1" x14ac:dyDescent="0.2">
      <c r="AA406">
        <f t="shared" si="70"/>
        <v>80</v>
      </c>
      <c r="AB406" s="24">
        <f t="shared" si="71"/>
        <v>9.6</v>
      </c>
      <c r="AC406" s="24">
        <f t="shared" si="66"/>
        <v>0</v>
      </c>
      <c r="AD406" s="24">
        <f t="shared" si="67"/>
        <v>0</v>
      </c>
      <c r="AE406" s="56">
        <f t="shared" si="68"/>
        <v>0</v>
      </c>
      <c r="AF406" s="24">
        <f t="shared" si="69"/>
        <v>0</v>
      </c>
      <c r="AG406" s="39">
        <f t="shared" si="72"/>
        <v>0</v>
      </c>
      <c r="AH406" s="39">
        <f t="shared" si="73"/>
        <v>0</v>
      </c>
      <c r="AI406" s="65">
        <f t="shared" si="74"/>
        <v>0</v>
      </c>
      <c r="AJ406" s="65">
        <f t="shared" si="75"/>
        <v>0</v>
      </c>
      <c r="AK406" s="58">
        <f t="shared" si="76"/>
        <v>12</v>
      </c>
      <c r="AL406" s="58">
        <f t="shared" si="77"/>
        <v>-240</v>
      </c>
      <c r="AM406" s="58">
        <f t="shared" si="78"/>
        <v>-240</v>
      </c>
    </row>
    <row r="407" spans="27:39" ht="20.100000000000001" customHeight="1" x14ac:dyDescent="0.2">
      <c r="AA407">
        <f t="shared" si="70"/>
        <v>81</v>
      </c>
      <c r="AB407" s="24">
        <f t="shared" si="71"/>
        <v>9.7200000000000006</v>
      </c>
      <c r="AC407" s="24">
        <f t="shared" si="66"/>
        <v>0</v>
      </c>
      <c r="AD407" s="24">
        <f t="shared" si="67"/>
        <v>0</v>
      </c>
      <c r="AE407" s="56">
        <f t="shared" si="68"/>
        <v>0</v>
      </c>
      <c r="AF407" s="24">
        <f t="shared" si="69"/>
        <v>0</v>
      </c>
      <c r="AG407" s="39">
        <f t="shared" si="72"/>
        <v>0</v>
      </c>
      <c r="AH407" s="39">
        <f t="shared" si="73"/>
        <v>0</v>
      </c>
      <c r="AI407" s="65">
        <f t="shared" si="74"/>
        <v>0</v>
      </c>
      <c r="AJ407" s="65">
        <f t="shared" si="75"/>
        <v>0</v>
      </c>
      <c r="AK407" s="58">
        <f t="shared" si="76"/>
        <v>12</v>
      </c>
      <c r="AL407" s="58">
        <f t="shared" si="77"/>
        <v>-240</v>
      </c>
      <c r="AM407" s="58">
        <f t="shared" si="78"/>
        <v>-240</v>
      </c>
    </row>
    <row r="408" spans="27:39" ht="20.100000000000001" customHeight="1" x14ac:dyDescent="0.2">
      <c r="AA408">
        <f t="shared" si="70"/>
        <v>82</v>
      </c>
      <c r="AB408" s="24">
        <f t="shared" si="71"/>
        <v>9.84</v>
      </c>
      <c r="AC408" s="24">
        <f t="shared" si="66"/>
        <v>0</v>
      </c>
      <c r="AD408" s="24">
        <f t="shared" si="67"/>
        <v>0</v>
      </c>
      <c r="AE408" s="56">
        <f t="shared" si="68"/>
        <v>0</v>
      </c>
      <c r="AF408" s="24">
        <f t="shared" si="69"/>
        <v>0</v>
      </c>
      <c r="AG408" s="39">
        <f t="shared" si="72"/>
        <v>0</v>
      </c>
      <c r="AH408" s="39">
        <f t="shared" si="73"/>
        <v>0</v>
      </c>
      <c r="AI408" s="65">
        <f t="shared" si="74"/>
        <v>0</v>
      </c>
      <c r="AJ408" s="65">
        <f t="shared" si="75"/>
        <v>0</v>
      </c>
      <c r="AK408" s="58">
        <f t="shared" si="76"/>
        <v>12</v>
      </c>
      <c r="AL408" s="58">
        <f t="shared" si="77"/>
        <v>-240</v>
      </c>
      <c r="AM408" s="58">
        <f t="shared" si="78"/>
        <v>-240</v>
      </c>
    </row>
    <row r="409" spans="27:39" ht="20.100000000000001" customHeight="1" x14ac:dyDescent="0.2">
      <c r="AA409">
        <f t="shared" si="70"/>
        <v>83</v>
      </c>
      <c r="AB409" s="24">
        <f t="shared" si="71"/>
        <v>9.9600000000000009</v>
      </c>
      <c r="AC409" s="24">
        <f t="shared" si="66"/>
        <v>0</v>
      </c>
      <c r="AD409" s="24">
        <f t="shared" si="67"/>
        <v>0</v>
      </c>
      <c r="AE409" s="56">
        <f t="shared" si="68"/>
        <v>0</v>
      </c>
      <c r="AF409" s="24">
        <f t="shared" si="69"/>
        <v>0</v>
      </c>
      <c r="AG409" s="39">
        <f t="shared" si="72"/>
        <v>0</v>
      </c>
      <c r="AH409" s="39">
        <f t="shared" si="73"/>
        <v>0</v>
      </c>
      <c r="AI409" s="65">
        <f t="shared" si="74"/>
        <v>0</v>
      </c>
      <c r="AJ409" s="65">
        <f t="shared" si="75"/>
        <v>0</v>
      </c>
      <c r="AK409" s="58">
        <f t="shared" si="76"/>
        <v>12</v>
      </c>
      <c r="AL409" s="58">
        <f t="shared" si="77"/>
        <v>-240</v>
      </c>
      <c r="AM409" s="58">
        <f t="shared" si="78"/>
        <v>-240</v>
      </c>
    </row>
    <row r="410" spans="27:39" ht="20.100000000000001" customHeight="1" x14ac:dyDescent="0.2">
      <c r="AA410">
        <f t="shared" si="70"/>
        <v>84</v>
      </c>
      <c r="AB410" s="24">
        <f t="shared" si="71"/>
        <v>10.08</v>
      </c>
      <c r="AC410" s="24">
        <f t="shared" si="66"/>
        <v>0</v>
      </c>
      <c r="AD410" s="24">
        <f t="shared" si="67"/>
        <v>0</v>
      </c>
      <c r="AE410" s="56">
        <f t="shared" si="68"/>
        <v>0</v>
      </c>
      <c r="AF410" s="24">
        <f t="shared" si="69"/>
        <v>0</v>
      </c>
      <c r="AG410" s="39">
        <f t="shared" si="72"/>
        <v>0</v>
      </c>
      <c r="AH410" s="39">
        <f t="shared" si="73"/>
        <v>0</v>
      </c>
      <c r="AI410" s="65">
        <f t="shared" si="74"/>
        <v>0</v>
      </c>
      <c r="AJ410" s="65">
        <f t="shared" si="75"/>
        <v>0</v>
      </c>
      <c r="AK410" s="58">
        <f t="shared" si="76"/>
        <v>12</v>
      </c>
      <c r="AL410" s="58">
        <f t="shared" si="77"/>
        <v>-240</v>
      </c>
      <c r="AM410" s="58">
        <f t="shared" si="78"/>
        <v>-240</v>
      </c>
    </row>
    <row r="411" spans="27:39" ht="20.100000000000001" customHeight="1" x14ac:dyDescent="0.2">
      <c r="AA411">
        <f t="shared" si="70"/>
        <v>85</v>
      </c>
      <c r="AB411" s="24">
        <f t="shared" si="71"/>
        <v>10.199999999999999</v>
      </c>
      <c r="AC411" s="24">
        <f t="shared" si="66"/>
        <v>0</v>
      </c>
      <c r="AD411" s="24">
        <f t="shared" si="67"/>
        <v>0</v>
      </c>
      <c r="AE411" s="56">
        <f t="shared" si="68"/>
        <v>0</v>
      </c>
      <c r="AF411" s="24">
        <f t="shared" si="69"/>
        <v>0</v>
      </c>
      <c r="AG411" s="39">
        <f t="shared" si="72"/>
        <v>0</v>
      </c>
      <c r="AH411" s="39">
        <f t="shared" si="73"/>
        <v>0</v>
      </c>
      <c r="AI411" s="65">
        <f t="shared" si="74"/>
        <v>0</v>
      </c>
      <c r="AJ411" s="65">
        <f t="shared" si="75"/>
        <v>0</v>
      </c>
      <c r="AK411" s="58">
        <f t="shared" si="76"/>
        <v>12</v>
      </c>
      <c r="AL411" s="58">
        <f t="shared" si="77"/>
        <v>-240</v>
      </c>
      <c r="AM411" s="58">
        <f t="shared" si="78"/>
        <v>-240</v>
      </c>
    </row>
    <row r="412" spans="27:39" ht="20.100000000000001" customHeight="1" x14ac:dyDescent="0.2">
      <c r="AA412">
        <f t="shared" si="70"/>
        <v>86</v>
      </c>
      <c r="AB412" s="24">
        <f t="shared" si="71"/>
        <v>10.32</v>
      </c>
      <c r="AC412" s="24">
        <f t="shared" si="66"/>
        <v>0</v>
      </c>
      <c r="AD412" s="24">
        <f t="shared" si="67"/>
        <v>0</v>
      </c>
      <c r="AE412" s="56">
        <f t="shared" si="68"/>
        <v>0</v>
      </c>
      <c r="AF412" s="24">
        <f t="shared" si="69"/>
        <v>0</v>
      </c>
      <c r="AG412" s="39">
        <f t="shared" si="72"/>
        <v>0</v>
      </c>
      <c r="AH412" s="39">
        <f t="shared" si="73"/>
        <v>0</v>
      </c>
      <c r="AI412" s="65">
        <f t="shared" si="74"/>
        <v>0</v>
      </c>
      <c r="AJ412" s="65">
        <f t="shared" si="75"/>
        <v>0</v>
      </c>
      <c r="AK412" s="58">
        <f t="shared" si="76"/>
        <v>12</v>
      </c>
      <c r="AL412" s="58">
        <f t="shared" si="77"/>
        <v>-240</v>
      </c>
      <c r="AM412" s="58">
        <f t="shared" si="78"/>
        <v>-240</v>
      </c>
    </row>
    <row r="413" spans="27:39" ht="20.100000000000001" customHeight="1" x14ac:dyDescent="0.2">
      <c r="AA413">
        <f t="shared" si="70"/>
        <v>87</v>
      </c>
      <c r="AB413" s="24">
        <f t="shared" si="71"/>
        <v>10.44</v>
      </c>
      <c r="AC413" s="24">
        <f t="shared" si="66"/>
        <v>0</v>
      </c>
      <c r="AD413" s="24">
        <f t="shared" si="67"/>
        <v>0</v>
      </c>
      <c r="AE413" s="56">
        <f t="shared" si="68"/>
        <v>0</v>
      </c>
      <c r="AF413" s="24">
        <f t="shared" si="69"/>
        <v>0</v>
      </c>
      <c r="AG413" s="39">
        <f t="shared" si="72"/>
        <v>0</v>
      </c>
      <c r="AH413" s="39">
        <f t="shared" si="73"/>
        <v>0</v>
      </c>
      <c r="AI413" s="65">
        <f t="shared" si="74"/>
        <v>0</v>
      </c>
      <c r="AJ413" s="65">
        <f t="shared" si="75"/>
        <v>0</v>
      </c>
      <c r="AK413" s="58">
        <f t="shared" si="76"/>
        <v>12</v>
      </c>
      <c r="AL413" s="58">
        <f t="shared" si="77"/>
        <v>-240</v>
      </c>
      <c r="AM413" s="58">
        <f t="shared" si="78"/>
        <v>-240</v>
      </c>
    </row>
    <row r="414" spans="27:39" ht="20.100000000000001" customHeight="1" x14ac:dyDescent="0.2">
      <c r="AA414">
        <f t="shared" si="70"/>
        <v>88</v>
      </c>
      <c r="AB414" s="24">
        <f t="shared" si="71"/>
        <v>10.56</v>
      </c>
      <c r="AC414" s="24">
        <f t="shared" si="66"/>
        <v>0</v>
      </c>
      <c r="AD414" s="24">
        <f t="shared" si="67"/>
        <v>0</v>
      </c>
      <c r="AE414" s="56">
        <f t="shared" si="68"/>
        <v>0</v>
      </c>
      <c r="AF414" s="24">
        <f t="shared" si="69"/>
        <v>0</v>
      </c>
      <c r="AG414" s="39">
        <f t="shared" si="72"/>
        <v>0</v>
      </c>
      <c r="AH414" s="39">
        <f t="shared" si="73"/>
        <v>0</v>
      </c>
      <c r="AI414" s="65">
        <f t="shared" si="74"/>
        <v>0</v>
      </c>
      <c r="AJ414" s="65">
        <f t="shared" si="75"/>
        <v>0</v>
      </c>
      <c r="AK414" s="58">
        <f t="shared" si="76"/>
        <v>12</v>
      </c>
      <c r="AL414" s="58">
        <f t="shared" si="77"/>
        <v>-240</v>
      </c>
      <c r="AM414" s="58">
        <f t="shared" si="78"/>
        <v>-240</v>
      </c>
    </row>
    <row r="415" spans="27:39" ht="20.100000000000001" customHeight="1" x14ac:dyDescent="0.2">
      <c r="AA415">
        <f t="shared" si="70"/>
        <v>89</v>
      </c>
      <c r="AB415" s="24">
        <f t="shared" si="71"/>
        <v>10.68</v>
      </c>
      <c r="AC415" s="24">
        <f t="shared" si="66"/>
        <v>0</v>
      </c>
      <c r="AD415" s="24">
        <f t="shared" si="67"/>
        <v>0</v>
      </c>
      <c r="AE415" s="56">
        <f t="shared" si="68"/>
        <v>0</v>
      </c>
      <c r="AF415" s="24">
        <f t="shared" si="69"/>
        <v>0</v>
      </c>
      <c r="AG415" s="39">
        <f t="shared" si="72"/>
        <v>0</v>
      </c>
      <c r="AH415" s="39">
        <f t="shared" si="73"/>
        <v>0</v>
      </c>
      <c r="AI415" s="65">
        <f t="shared" si="74"/>
        <v>0</v>
      </c>
      <c r="AJ415" s="65">
        <f t="shared" si="75"/>
        <v>0</v>
      </c>
      <c r="AK415" s="58">
        <f t="shared" si="76"/>
        <v>12</v>
      </c>
      <c r="AL415" s="58">
        <f t="shared" si="77"/>
        <v>-240</v>
      </c>
      <c r="AM415" s="58">
        <f t="shared" si="78"/>
        <v>-240</v>
      </c>
    </row>
    <row r="416" spans="27:39" ht="20.100000000000001" customHeight="1" x14ac:dyDescent="0.2">
      <c r="AA416">
        <f t="shared" si="70"/>
        <v>90</v>
      </c>
      <c r="AB416" s="24">
        <f t="shared" si="71"/>
        <v>10.8</v>
      </c>
      <c r="AC416" s="24">
        <f t="shared" si="66"/>
        <v>0</v>
      </c>
      <c r="AD416" s="24">
        <f t="shared" si="67"/>
        <v>0</v>
      </c>
      <c r="AE416" s="56">
        <f t="shared" si="68"/>
        <v>0</v>
      </c>
      <c r="AF416" s="24">
        <f t="shared" si="69"/>
        <v>0</v>
      </c>
      <c r="AG416" s="39">
        <f t="shared" si="72"/>
        <v>0</v>
      </c>
      <c r="AH416" s="39">
        <f t="shared" si="73"/>
        <v>0</v>
      </c>
      <c r="AI416" s="65">
        <f t="shared" si="74"/>
        <v>0</v>
      </c>
      <c r="AJ416" s="65">
        <f t="shared" si="75"/>
        <v>0</v>
      </c>
      <c r="AK416" s="58">
        <f t="shared" si="76"/>
        <v>12</v>
      </c>
      <c r="AL416" s="58">
        <f t="shared" si="77"/>
        <v>-240</v>
      </c>
      <c r="AM416" s="58">
        <f t="shared" si="78"/>
        <v>-240</v>
      </c>
    </row>
    <row r="417" spans="27:39" ht="20.100000000000001" customHeight="1" x14ac:dyDescent="0.2">
      <c r="AA417">
        <f t="shared" si="70"/>
        <v>91</v>
      </c>
      <c r="AB417" s="24">
        <f t="shared" si="71"/>
        <v>10.92</v>
      </c>
      <c r="AC417" s="24">
        <f t="shared" si="66"/>
        <v>0</v>
      </c>
      <c r="AD417" s="24">
        <f t="shared" si="67"/>
        <v>0</v>
      </c>
      <c r="AE417" s="56">
        <f t="shared" si="68"/>
        <v>0</v>
      </c>
      <c r="AF417" s="24">
        <f t="shared" si="69"/>
        <v>0</v>
      </c>
      <c r="AG417" s="39">
        <f t="shared" si="72"/>
        <v>0</v>
      </c>
      <c r="AH417" s="39">
        <f t="shared" si="73"/>
        <v>0</v>
      </c>
      <c r="AI417" s="65">
        <f t="shared" si="74"/>
        <v>0</v>
      </c>
      <c r="AJ417" s="65">
        <f t="shared" si="75"/>
        <v>0</v>
      </c>
      <c r="AK417" s="58">
        <f t="shared" si="76"/>
        <v>12</v>
      </c>
      <c r="AL417" s="58">
        <f t="shared" si="77"/>
        <v>-240</v>
      </c>
      <c r="AM417" s="58">
        <f t="shared" si="78"/>
        <v>-240</v>
      </c>
    </row>
    <row r="418" spans="27:39" ht="20.100000000000001" customHeight="1" x14ac:dyDescent="0.2">
      <c r="AA418">
        <f t="shared" si="70"/>
        <v>92</v>
      </c>
      <c r="AB418" s="24">
        <f t="shared" si="71"/>
        <v>11.04</v>
      </c>
      <c r="AC418" s="24">
        <f t="shared" si="66"/>
        <v>0</v>
      </c>
      <c r="AD418" s="24">
        <f t="shared" si="67"/>
        <v>0</v>
      </c>
      <c r="AE418" s="56">
        <f t="shared" si="68"/>
        <v>0</v>
      </c>
      <c r="AF418" s="24">
        <f t="shared" si="69"/>
        <v>0</v>
      </c>
      <c r="AG418" s="39">
        <f t="shared" si="72"/>
        <v>0</v>
      </c>
      <c r="AH418" s="39">
        <f t="shared" si="73"/>
        <v>0</v>
      </c>
      <c r="AI418" s="65">
        <f t="shared" si="74"/>
        <v>0</v>
      </c>
      <c r="AJ418" s="65">
        <f t="shared" si="75"/>
        <v>0</v>
      </c>
      <c r="AK418" s="58">
        <f t="shared" si="76"/>
        <v>12</v>
      </c>
      <c r="AL418" s="58">
        <f t="shared" si="77"/>
        <v>-240</v>
      </c>
      <c r="AM418" s="58">
        <f t="shared" si="78"/>
        <v>-240</v>
      </c>
    </row>
    <row r="419" spans="27:39" ht="20.100000000000001" customHeight="1" x14ac:dyDescent="0.2">
      <c r="AA419">
        <f t="shared" si="70"/>
        <v>93</v>
      </c>
      <c r="AB419" s="24">
        <f t="shared" si="71"/>
        <v>11.16</v>
      </c>
      <c r="AC419" s="24">
        <f t="shared" si="66"/>
        <v>0</v>
      </c>
      <c r="AD419" s="24">
        <f t="shared" si="67"/>
        <v>0</v>
      </c>
      <c r="AE419" s="56">
        <f t="shared" si="68"/>
        <v>0</v>
      </c>
      <c r="AF419" s="24">
        <f t="shared" si="69"/>
        <v>0</v>
      </c>
      <c r="AG419" s="39">
        <f t="shared" si="72"/>
        <v>0</v>
      </c>
      <c r="AH419" s="39">
        <f t="shared" si="73"/>
        <v>0</v>
      </c>
      <c r="AI419" s="65">
        <f t="shared" si="74"/>
        <v>0</v>
      </c>
      <c r="AJ419" s="65">
        <f t="shared" si="75"/>
        <v>0</v>
      </c>
      <c r="AK419" s="58">
        <f t="shared" si="76"/>
        <v>12</v>
      </c>
      <c r="AL419" s="58">
        <f t="shared" si="77"/>
        <v>-240</v>
      </c>
      <c r="AM419" s="58">
        <f t="shared" si="78"/>
        <v>-240</v>
      </c>
    </row>
    <row r="420" spans="27:39" ht="20.100000000000001" customHeight="1" x14ac:dyDescent="0.2">
      <c r="AA420">
        <f t="shared" si="70"/>
        <v>94</v>
      </c>
      <c r="AB420" s="24">
        <f t="shared" si="71"/>
        <v>11.28</v>
      </c>
      <c r="AC420" s="24">
        <f t="shared" si="66"/>
        <v>0</v>
      </c>
      <c r="AD420" s="24">
        <f t="shared" si="67"/>
        <v>0</v>
      </c>
      <c r="AE420" s="56">
        <f t="shared" si="68"/>
        <v>0</v>
      </c>
      <c r="AF420" s="24">
        <f t="shared" si="69"/>
        <v>0</v>
      </c>
      <c r="AG420" s="39">
        <f t="shared" si="72"/>
        <v>0</v>
      </c>
      <c r="AH420" s="39">
        <f t="shared" si="73"/>
        <v>0</v>
      </c>
      <c r="AI420" s="65">
        <f t="shared" si="74"/>
        <v>0</v>
      </c>
      <c r="AJ420" s="65">
        <f t="shared" si="75"/>
        <v>0</v>
      </c>
      <c r="AK420" s="58">
        <f t="shared" si="76"/>
        <v>12</v>
      </c>
      <c r="AL420" s="58">
        <f t="shared" si="77"/>
        <v>-240</v>
      </c>
      <c r="AM420" s="58">
        <f t="shared" si="78"/>
        <v>-240</v>
      </c>
    </row>
    <row r="421" spans="27:39" ht="20.100000000000001" customHeight="1" x14ac:dyDescent="0.2">
      <c r="AA421">
        <f t="shared" si="70"/>
        <v>95</v>
      </c>
      <c r="AB421" s="24">
        <f t="shared" si="71"/>
        <v>11.4</v>
      </c>
      <c r="AC421" s="24">
        <f t="shared" si="66"/>
        <v>0</v>
      </c>
      <c r="AD421" s="24">
        <f t="shared" si="67"/>
        <v>0</v>
      </c>
      <c r="AE421" s="56">
        <f t="shared" si="68"/>
        <v>0</v>
      </c>
      <c r="AF421" s="24">
        <f t="shared" si="69"/>
        <v>0</v>
      </c>
      <c r="AG421" s="39">
        <f t="shared" si="72"/>
        <v>0</v>
      </c>
      <c r="AH421" s="39">
        <f t="shared" si="73"/>
        <v>0</v>
      </c>
      <c r="AI421" s="65">
        <f t="shared" si="74"/>
        <v>0</v>
      </c>
      <c r="AJ421" s="65">
        <f t="shared" si="75"/>
        <v>0</v>
      </c>
      <c r="AK421" s="58">
        <f t="shared" si="76"/>
        <v>12</v>
      </c>
      <c r="AL421" s="58">
        <f t="shared" si="77"/>
        <v>-240</v>
      </c>
      <c r="AM421" s="58">
        <f t="shared" si="78"/>
        <v>-240</v>
      </c>
    </row>
    <row r="422" spans="27:39" ht="20.100000000000001" customHeight="1" x14ac:dyDescent="0.2">
      <c r="AA422">
        <f t="shared" si="70"/>
        <v>96</v>
      </c>
      <c r="AB422" s="24">
        <f t="shared" si="71"/>
        <v>11.52</v>
      </c>
      <c r="AC422" s="24">
        <f t="shared" ref="AC422:AC426" si="79" xml:space="preserve"> IF( AB422 &lt;= AK422, AG422, AG422 - AL422*(AB422 - AK422) - (AM422 - AL422)*(AB422 - AK422)^2/(2*(L - AK422))   )</f>
        <v>0</v>
      </c>
      <c r="AD422" s="24">
        <f t="shared" si="67"/>
        <v>0</v>
      </c>
      <c r="AE422" s="56">
        <f t="shared" si="68"/>
        <v>0</v>
      </c>
      <c r="AF422" s="24">
        <f t="shared" ref="AF422:AF426" si="80" xml:space="preserve"> IF( AB422 &lt;= AK422,  AE422,        AE422  - AL422*(AB422 - AK422)^4*100000/(24*E*I) - (AM422 - AL422)*(AB422 - AK422)^5*100000/(120*E*I*(L - AK422) )  )</f>
        <v>0</v>
      </c>
      <c r="AG422" s="39">
        <f t="shared" si="72"/>
        <v>0</v>
      </c>
      <c r="AH422" s="39">
        <f t="shared" si="73"/>
        <v>0</v>
      </c>
      <c r="AI422" s="65">
        <f t="shared" si="74"/>
        <v>0</v>
      </c>
      <c r="AJ422" s="65">
        <f t="shared" si="75"/>
        <v>0</v>
      </c>
      <c r="AK422" s="58">
        <f t="shared" si="76"/>
        <v>12</v>
      </c>
      <c r="AL422" s="58">
        <f t="shared" si="77"/>
        <v>-240</v>
      </c>
      <c r="AM422" s="58">
        <f t="shared" si="78"/>
        <v>-240</v>
      </c>
    </row>
    <row r="423" spans="27:39" ht="20.100000000000001" customHeight="1" x14ac:dyDescent="0.2">
      <c r="AA423">
        <f t="shared" si="70"/>
        <v>97</v>
      </c>
      <c r="AB423" s="24">
        <f t="shared" si="71"/>
        <v>11.64</v>
      </c>
      <c r="AC423" s="24">
        <f t="shared" si="79"/>
        <v>0</v>
      </c>
      <c r="AD423" s="24">
        <f t="shared" si="67"/>
        <v>0</v>
      </c>
      <c r="AE423" s="56">
        <f t="shared" si="68"/>
        <v>0</v>
      </c>
      <c r="AF423" s="24">
        <f t="shared" si="80"/>
        <v>0</v>
      </c>
      <c r="AG423" s="39">
        <f t="shared" si="72"/>
        <v>0</v>
      </c>
      <c r="AH423" s="39">
        <f t="shared" si="73"/>
        <v>0</v>
      </c>
      <c r="AI423" s="65">
        <f t="shared" si="74"/>
        <v>0</v>
      </c>
      <c r="AJ423" s="65">
        <f t="shared" si="75"/>
        <v>0</v>
      </c>
      <c r="AK423" s="58">
        <f t="shared" si="76"/>
        <v>12</v>
      </c>
      <c r="AL423" s="58">
        <f t="shared" si="77"/>
        <v>-240</v>
      </c>
      <c r="AM423" s="58">
        <f t="shared" si="78"/>
        <v>-240</v>
      </c>
    </row>
    <row r="424" spans="27:39" ht="20.100000000000001" customHeight="1" x14ac:dyDescent="0.2">
      <c r="AA424">
        <f t="shared" si="70"/>
        <v>98</v>
      </c>
      <c r="AB424" s="24">
        <f t="shared" si="71"/>
        <v>11.76</v>
      </c>
      <c r="AC424" s="24">
        <f t="shared" si="79"/>
        <v>0</v>
      </c>
      <c r="AD424" s="24">
        <f t="shared" si="67"/>
        <v>0</v>
      </c>
      <c r="AE424" s="56">
        <f t="shared" si="68"/>
        <v>0</v>
      </c>
      <c r="AF424" s="24">
        <f t="shared" si="80"/>
        <v>0</v>
      </c>
      <c r="AG424" s="39">
        <f t="shared" si="72"/>
        <v>0</v>
      </c>
      <c r="AH424" s="39">
        <f t="shared" si="73"/>
        <v>0</v>
      </c>
      <c r="AI424" s="65">
        <f t="shared" si="74"/>
        <v>0</v>
      </c>
      <c r="AJ424" s="65">
        <f t="shared" si="75"/>
        <v>0</v>
      </c>
      <c r="AK424" s="58">
        <f t="shared" si="76"/>
        <v>12</v>
      </c>
      <c r="AL424" s="58">
        <f t="shared" si="77"/>
        <v>-240</v>
      </c>
      <c r="AM424" s="58">
        <f t="shared" si="78"/>
        <v>-240</v>
      </c>
    </row>
    <row r="425" spans="27:39" ht="20.100000000000001" customHeight="1" x14ac:dyDescent="0.2">
      <c r="AA425">
        <f t="shared" si="70"/>
        <v>99</v>
      </c>
      <c r="AB425" s="24">
        <f t="shared" si="71"/>
        <v>11.88</v>
      </c>
      <c r="AC425" s="24">
        <f t="shared" si="79"/>
        <v>0</v>
      </c>
      <c r="AD425" s="24">
        <f t="shared" si="67"/>
        <v>0</v>
      </c>
      <c r="AE425" s="56">
        <f t="shared" si="68"/>
        <v>0</v>
      </c>
      <c r="AF425" s="24">
        <f t="shared" si="80"/>
        <v>0</v>
      </c>
      <c r="AG425" s="39">
        <f t="shared" si="72"/>
        <v>0</v>
      </c>
      <c r="AH425" s="39">
        <f t="shared" si="73"/>
        <v>0</v>
      </c>
      <c r="AI425" s="65">
        <f t="shared" si="74"/>
        <v>0</v>
      </c>
      <c r="AJ425" s="65">
        <f t="shared" si="75"/>
        <v>0</v>
      </c>
      <c r="AK425" s="58">
        <f t="shared" si="76"/>
        <v>12</v>
      </c>
      <c r="AL425" s="58">
        <f t="shared" si="77"/>
        <v>-240</v>
      </c>
      <c r="AM425" s="58">
        <f t="shared" si="78"/>
        <v>-240</v>
      </c>
    </row>
    <row r="426" spans="27:39" ht="20.100000000000001" customHeight="1" x14ac:dyDescent="0.2">
      <c r="AA426">
        <f t="shared" si="70"/>
        <v>100</v>
      </c>
      <c r="AB426" s="24">
        <f t="shared" si="71"/>
        <v>12</v>
      </c>
      <c r="AC426" s="24">
        <f t="shared" si="79"/>
        <v>0</v>
      </c>
      <c r="AD426" s="24">
        <f t="shared" si="67"/>
        <v>0</v>
      </c>
      <c r="AE426" s="56">
        <f t="shared" si="68"/>
        <v>0</v>
      </c>
      <c r="AF426" s="24">
        <f t="shared" si="80"/>
        <v>0</v>
      </c>
      <c r="AG426" s="39">
        <f t="shared" si="72"/>
        <v>0</v>
      </c>
      <c r="AH426" s="39">
        <f t="shared" si="73"/>
        <v>0</v>
      </c>
      <c r="AI426" s="65">
        <f t="shared" si="74"/>
        <v>0</v>
      </c>
      <c r="AJ426" s="65">
        <f t="shared" si="75"/>
        <v>0</v>
      </c>
      <c r="AK426" s="58">
        <f t="shared" si="76"/>
        <v>12</v>
      </c>
      <c r="AL426" s="58">
        <f t="shared" si="77"/>
        <v>-240</v>
      </c>
      <c r="AM426" s="58">
        <f t="shared" si="78"/>
        <v>-240</v>
      </c>
    </row>
    <row r="427" spans="27:39" ht="20.100000000000001" customHeight="1" x14ac:dyDescent="0.2"/>
    <row r="428" spans="27:39" ht="20.100000000000001" customHeight="1" x14ac:dyDescent="0.2"/>
    <row r="429" spans="27:39" ht="20.100000000000001" customHeight="1" x14ac:dyDescent="0.2">
      <c r="AA429" t="s">
        <v>36</v>
      </c>
    </row>
    <row r="430" spans="27:39" ht="20.100000000000001" customHeight="1" x14ac:dyDescent="0.2"/>
    <row r="431" spans="27:39" ht="20.100000000000001" customHeight="1" x14ac:dyDescent="0.2">
      <c r="AA431" s="38" t="s">
        <v>4</v>
      </c>
      <c r="AB431" s="39" t="s">
        <v>5</v>
      </c>
      <c r="AC431" t="s">
        <v>35</v>
      </c>
    </row>
    <row r="432" spans="27:39" ht="20.100000000000001" customHeight="1" x14ac:dyDescent="0.2">
      <c r="AA432">
        <v>0</v>
      </c>
      <c r="AB432" s="24">
        <v>0</v>
      </c>
      <c r="AC432">
        <f t="shared" ref="AC432:AC463" si="81" xml:space="preserve"> IF(  AB432 &lt; _a1, 0, IF( AB432 &lt;= _a1 + _a2, _w1 + (_w2 -_w1)/_a2*(AB432 - _a1), 0 ))</f>
        <v>0</v>
      </c>
    </row>
    <row r="433" spans="27:29" ht="20.100000000000001" customHeight="1" x14ac:dyDescent="0.2">
      <c r="AA433">
        <f>AA432+1</f>
        <v>1</v>
      </c>
      <c r="AB433" s="24">
        <f t="shared" ref="AB433:AB464" si="82" xml:space="preserve"> L*AA433/100</f>
        <v>0.12</v>
      </c>
      <c r="AC433">
        <f t="shared" si="81"/>
        <v>0</v>
      </c>
    </row>
    <row r="434" spans="27:29" ht="20.100000000000001" customHeight="1" x14ac:dyDescent="0.2">
      <c r="AA434">
        <f t="shared" ref="AA434:AA497" si="83">AA433+1</f>
        <v>2</v>
      </c>
      <c r="AB434" s="24">
        <f t="shared" si="82"/>
        <v>0.24</v>
      </c>
      <c r="AC434">
        <f t="shared" si="81"/>
        <v>0</v>
      </c>
    </row>
    <row r="435" spans="27:29" ht="20.100000000000001" customHeight="1" x14ac:dyDescent="0.2">
      <c r="AA435">
        <f t="shared" si="83"/>
        <v>3</v>
      </c>
      <c r="AB435" s="24">
        <f t="shared" si="82"/>
        <v>0.36</v>
      </c>
      <c r="AC435">
        <f t="shared" si="81"/>
        <v>0</v>
      </c>
    </row>
    <row r="436" spans="27:29" ht="20.100000000000001" customHeight="1" x14ac:dyDescent="0.2">
      <c r="AA436">
        <f t="shared" si="83"/>
        <v>4</v>
      </c>
      <c r="AB436" s="24">
        <f t="shared" si="82"/>
        <v>0.48</v>
      </c>
      <c r="AC436">
        <f t="shared" si="81"/>
        <v>0</v>
      </c>
    </row>
    <row r="437" spans="27:29" ht="20.100000000000001" customHeight="1" x14ac:dyDescent="0.2">
      <c r="AA437">
        <f t="shared" si="83"/>
        <v>5</v>
      </c>
      <c r="AB437" s="24">
        <f t="shared" si="82"/>
        <v>0.6</v>
      </c>
      <c r="AC437">
        <f t="shared" si="81"/>
        <v>0</v>
      </c>
    </row>
    <row r="438" spans="27:29" ht="20.100000000000001" customHeight="1" x14ac:dyDescent="0.2">
      <c r="AA438">
        <f t="shared" si="83"/>
        <v>6</v>
      </c>
      <c r="AB438" s="24">
        <f t="shared" si="82"/>
        <v>0.72</v>
      </c>
      <c r="AC438">
        <f t="shared" si="81"/>
        <v>0</v>
      </c>
    </row>
    <row r="439" spans="27:29" ht="20.100000000000001" customHeight="1" x14ac:dyDescent="0.2">
      <c r="AA439">
        <f t="shared" si="83"/>
        <v>7</v>
      </c>
      <c r="AB439" s="24">
        <f t="shared" si="82"/>
        <v>0.84</v>
      </c>
      <c r="AC439">
        <f t="shared" si="81"/>
        <v>0</v>
      </c>
    </row>
    <row r="440" spans="27:29" ht="20.100000000000001" customHeight="1" x14ac:dyDescent="0.2">
      <c r="AA440">
        <f t="shared" si="83"/>
        <v>8</v>
      </c>
      <c r="AB440" s="24">
        <f t="shared" si="82"/>
        <v>0.96</v>
      </c>
      <c r="AC440">
        <f t="shared" si="81"/>
        <v>0</v>
      </c>
    </row>
    <row r="441" spans="27:29" ht="20.100000000000001" customHeight="1" x14ac:dyDescent="0.2">
      <c r="AA441">
        <f t="shared" si="83"/>
        <v>9</v>
      </c>
      <c r="AB441" s="24">
        <f t="shared" si="82"/>
        <v>1.08</v>
      </c>
      <c r="AC441">
        <f t="shared" si="81"/>
        <v>0</v>
      </c>
    </row>
    <row r="442" spans="27:29" ht="20.100000000000001" customHeight="1" x14ac:dyDescent="0.2">
      <c r="AA442">
        <f t="shared" si="83"/>
        <v>10</v>
      </c>
      <c r="AB442" s="24">
        <f t="shared" si="82"/>
        <v>1.2</v>
      </c>
      <c r="AC442">
        <f t="shared" si="81"/>
        <v>0</v>
      </c>
    </row>
    <row r="443" spans="27:29" ht="20.100000000000001" customHeight="1" x14ac:dyDescent="0.2">
      <c r="AA443">
        <f t="shared" si="83"/>
        <v>11</v>
      </c>
      <c r="AB443" s="24">
        <f t="shared" si="82"/>
        <v>1.32</v>
      </c>
      <c r="AC443">
        <f t="shared" si="81"/>
        <v>0</v>
      </c>
    </row>
    <row r="444" spans="27:29" ht="20.100000000000001" customHeight="1" x14ac:dyDescent="0.2">
      <c r="AA444">
        <f t="shared" si="83"/>
        <v>12</v>
      </c>
      <c r="AB444" s="24">
        <f t="shared" si="82"/>
        <v>1.44</v>
      </c>
      <c r="AC444">
        <f t="shared" si="81"/>
        <v>0</v>
      </c>
    </row>
    <row r="445" spans="27:29" ht="20.100000000000001" customHeight="1" x14ac:dyDescent="0.2">
      <c r="AA445">
        <f t="shared" si="83"/>
        <v>13</v>
      </c>
      <c r="AB445" s="24">
        <f t="shared" si="82"/>
        <v>1.56</v>
      </c>
      <c r="AC445">
        <f t="shared" si="81"/>
        <v>0</v>
      </c>
    </row>
    <row r="446" spans="27:29" ht="20.100000000000001" customHeight="1" x14ac:dyDescent="0.2">
      <c r="AA446">
        <f t="shared" si="83"/>
        <v>14</v>
      </c>
      <c r="AB446" s="24">
        <f t="shared" si="82"/>
        <v>1.68</v>
      </c>
      <c r="AC446">
        <f t="shared" si="81"/>
        <v>0</v>
      </c>
    </row>
    <row r="447" spans="27:29" ht="20.100000000000001" customHeight="1" x14ac:dyDescent="0.2">
      <c r="AA447">
        <f t="shared" si="83"/>
        <v>15</v>
      </c>
      <c r="AB447" s="24">
        <f t="shared" si="82"/>
        <v>1.8</v>
      </c>
      <c r="AC447">
        <f t="shared" si="81"/>
        <v>0</v>
      </c>
    </row>
    <row r="448" spans="27:29" ht="20.100000000000001" customHeight="1" x14ac:dyDescent="0.2">
      <c r="AA448">
        <f t="shared" si="83"/>
        <v>16</v>
      </c>
      <c r="AB448" s="24">
        <f t="shared" si="82"/>
        <v>1.92</v>
      </c>
      <c r="AC448">
        <f t="shared" si="81"/>
        <v>0</v>
      </c>
    </row>
    <row r="449" spans="27:29" ht="20.100000000000001" customHeight="1" x14ac:dyDescent="0.2">
      <c r="AA449">
        <f t="shared" si="83"/>
        <v>17</v>
      </c>
      <c r="AB449" s="24">
        <f t="shared" si="82"/>
        <v>2.04</v>
      </c>
      <c r="AC449">
        <f t="shared" si="81"/>
        <v>0</v>
      </c>
    </row>
    <row r="450" spans="27:29" ht="20.100000000000001" customHeight="1" x14ac:dyDescent="0.2">
      <c r="AA450">
        <f t="shared" si="83"/>
        <v>18</v>
      </c>
      <c r="AB450" s="24">
        <f t="shared" si="82"/>
        <v>2.16</v>
      </c>
      <c r="AC450">
        <f t="shared" si="81"/>
        <v>0</v>
      </c>
    </row>
    <row r="451" spans="27:29" ht="20.100000000000001" customHeight="1" x14ac:dyDescent="0.2">
      <c r="AA451">
        <f t="shared" si="83"/>
        <v>19</v>
      </c>
      <c r="AB451" s="24">
        <f t="shared" si="82"/>
        <v>2.2799999999999998</v>
      </c>
      <c r="AC451">
        <f t="shared" si="81"/>
        <v>0</v>
      </c>
    </row>
    <row r="452" spans="27:29" ht="20.100000000000001" customHeight="1" x14ac:dyDescent="0.2">
      <c r="AA452">
        <f t="shared" si="83"/>
        <v>20</v>
      </c>
      <c r="AB452" s="24">
        <f t="shared" si="82"/>
        <v>2.4</v>
      </c>
      <c r="AC452">
        <f t="shared" si="81"/>
        <v>0</v>
      </c>
    </row>
    <row r="453" spans="27:29" ht="20.100000000000001" customHeight="1" x14ac:dyDescent="0.2">
      <c r="AA453">
        <f t="shared" si="83"/>
        <v>21</v>
      </c>
      <c r="AB453" s="24">
        <f t="shared" si="82"/>
        <v>2.52</v>
      </c>
      <c r="AC453">
        <f t="shared" si="81"/>
        <v>0</v>
      </c>
    </row>
    <row r="454" spans="27:29" ht="20.100000000000001" customHeight="1" x14ac:dyDescent="0.2">
      <c r="AA454">
        <f t="shared" si="83"/>
        <v>22</v>
      </c>
      <c r="AB454" s="24">
        <f t="shared" si="82"/>
        <v>2.64</v>
      </c>
      <c r="AC454">
        <f t="shared" si="81"/>
        <v>0</v>
      </c>
    </row>
    <row r="455" spans="27:29" ht="20.100000000000001" customHeight="1" x14ac:dyDescent="0.2">
      <c r="AA455">
        <f t="shared" si="83"/>
        <v>23</v>
      </c>
      <c r="AB455" s="24">
        <f t="shared" si="82"/>
        <v>2.76</v>
      </c>
      <c r="AC455">
        <f t="shared" si="81"/>
        <v>0</v>
      </c>
    </row>
    <row r="456" spans="27:29" ht="20.100000000000001" customHeight="1" x14ac:dyDescent="0.2">
      <c r="AA456">
        <f t="shared" si="83"/>
        <v>24</v>
      </c>
      <c r="AB456" s="24">
        <f t="shared" si="82"/>
        <v>2.88</v>
      </c>
      <c r="AC456">
        <f t="shared" si="81"/>
        <v>0</v>
      </c>
    </row>
    <row r="457" spans="27:29" ht="20.100000000000001" customHeight="1" x14ac:dyDescent="0.2">
      <c r="AA457">
        <f t="shared" si="83"/>
        <v>25</v>
      </c>
      <c r="AB457" s="24">
        <f t="shared" si="82"/>
        <v>3</v>
      </c>
      <c r="AC457">
        <f t="shared" si="81"/>
        <v>60</v>
      </c>
    </row>
    <row r="458" spans="27:29" ht="20.100000000000001" customHeight="1" x14ac:dyDescent="0.2">
      <c r="AA458">
        <f t="shared" si="83"/>
        <v>26</v>
      </c>
      <c r="AB458" s="24">
        <f t="shared" si="82"/>
        <v>3.12</v>
      </c>
      <c r="AC458">
        <f t="shared" si="81"/>
        <v>62.400000000000006</v>
      </c>
    </row>
    <row r="459" spans="27:29" ht="20.100000000000001" customHeight="1" x14ac:dyDescent="0.2">
      <c r="AA459">
        <f t="shared" si="83"/>
        <v>27</v>
      </c>
      <c r="AB459" s="24">
        <f t="shared" si="82"/>
        <v>3.24</v>
      </c>
      <c r="AC459">
        <f t="shared" si="81"/>
        <v>64.800000000000011</v>
      </c>
    </row>
    <row r="460" spans="27:29" ht="20.100000000000001" customHeight="1" x14ac:dyDescent="0.2">
      <c r="AA460">
        <f t="shared" si="83"/>
        <v>28</v>
      </c>
      <c r="AB460" s="24">
        <f t="shared" si="82"/>
        <v>3.36</v>
      </c>
      <c r="AC460">
        <f t="shared" si="81"/>
        <v>67.2</v>
      </c>
    </row>
    <row r="461" spans="27:29" ht="20.100000000000001" customHeight="1" x14ac:dyDescent="0.2">
      <c r="AA461">
        <f t="shared" si="83"/>
        <v>29</v>
      </c>
      <c r="AB461" s="24">
        <f t="shared" si="82"/>
        <v>3.48</v>
      </c>
      <c r="AC461">
        <f t="shared" si="81"/>
        <v>69.599999999999994</v>
      </c>
    </row>
    <row r="462" spans="27:29" ht="20.100000000000001" customHeight="1" x14ac:dyDescent="0.2">
      <c r="AA462">
        <f t="shared" si="83"/>
        <v>30</v>
      </c>
      <c r="AB462" s="24">
        <f t="shared" si="82"/>
        <v>3.6</v>
      </c>
      <c r="AC462">
        <f t="shared" si="81"/>
        <v>72</v>
      </c>
    </row>
    <row r="463" spans="27:29" ht="20.100000000000001" customHeight="1" x14ac:dyDescent="0.2">
      <c r="AA463">
        <f t="shared" si="83"/>
        <v>31</v>
      </c>
      <c r="AB463" s="24">
        <f t="shared" si="82"/>
        <v>3.72</v>
      </c>
      <c r="AC463">
        <f t="shared" si="81"/>
        <v>74.400000000000006</v>
      </c>
    </row>
    <row r="464" spans="27:29" ht="20.100000000000001" customHeight="1" x14ac:dyDescent="0.2">
      <c r="AA464">
        <f t="shared" si="83"/>
        <v>32</v>
      </c>
      <c r="AB464" s="24">
        <f t="shared" si="82"/>
        <v>3.84</v>
      </c>
      <c r="AC464">
        <f t="shared" ref="AC464:AC495" si="84" xml:space="preserve"> IF(  AB464 &lt; _a1, 0, IF( AB464 &lt;= _a1 + _a2, _w1 + (_w2 -_w1)/_a2*(AB464 - _a1), 0 ))</f>
        <v>76.8</v>
      </c>
    </row>
    <row r="465" spans="27:29" ht="20.100000000000001" customHeight="1" x14ac:dyDescent="0.2">
      <c r="AA465">
        <f t="shared" si="83"/>
        <v>33</v>
      </c>
      <c r="AB465" s="24">
        <f t="shared" ref="AB465:AB496" si="85" xml:space="preserve"> L*AA465/100</f>
        <v>3.96</v>
      </c>
      <c r="AC465">
        <f t="shared" si="84"/>
        <v>79.2</v>
      </c>
    </row>
    <row r="466" spans="27:29" ht="20.100000000000001" customHeight="1" x14ac:dyDescent="0.2">
      <c r="AA466">
        <f t="shared" si="83"/>
        <v>34</v>
      </c>
      <c r="AB466" s="24">
        <f t="shared" si="85"/>
        <v>4.08</v>
      </c>
      <c r="AC466">
        <f t="shared" si="84"/>
        <v>81.599999999999994</v>
      </c>
    </row>
    <row r="467" spans="27:29" ht="20.100000000000001" customHeight="1" x14ac:dyDescent="0.2">
      <c r="AA467">
        <f t="shared" si="83"/>
        <v>35</v>
      </c>
      <c r="AB467" s="24">
        <f t="shared" si="85"/>
        <v>4.2</v>
      </c>
      <c r="AC467">
        <f t="shared" si="84"/>
        <v>84</v>
      </c>
    </row>
    <row r="468" spans="27:29" ht="20.100000000000001" customHeight="1" x14ac:dyDescent="0.2">
      <c r="AA468">
        <f t="shared" si="83"/>
        <v>36</v>
      </c>
      <c r="AB468" s="24">
        <f t="shared" si="85"/>
        <v>4.32</v>
      </c>
      <c r="AC468">
        <f t="shared" si="84"/>
        <v>86.4</v>
      </c>
    </row>
    <row r="469" spans="27:29" ht="20.100000000000001" customHeight="1" x14ac:dyDescent="0.2">
      <c r="AA469">
        <f t="shared" si="83"/>
        <v>37</v>
      </c>
      <c r="AB469" s="24">
        <f t="shared" si="85"/>
        <v>4.4400000000000004</v>
      </c>
      <c r="AC469">
        <f t="shared" si="84"/>
        <v>88.800000000000011</v>
      </c>
    </row>
    <row r="470" spans="27:29" ht="20.100000000000001" customHeight="1" x14ac:dyDescent="0.2">
      <c r="AA470">
        <f t="shared" si="83"/>
        <v>38</v>
      </c>
      <c r="AB470" s="24">
        <f t="shared" si="85"/>
        <v>4.5599999999999996</v>
      </c>
      <c r="AC470">
        <f t="shared" si="84"/>
        <v>91.199999999999989</v>
      </c>
    </row>
    <row r="471" spans="27:29" ht="20.100000000000001" customHeight="1" x14ac:dyDescent="0.2">
      <c r="AA471">
        <f t="shared" si="83"/>
        <v>39</v>
      </c>
      <c r="AB471" s="24">
        <f t="shared" si="85"/>
        <v>4.68</v>
      </c>
      <c r="AC471">
        <f t="shared" si="84"/>
        <v>93.6</v>
      </c>
    </row>
    <row r="472" spans="27:29" ht="20.100000000000001" customHeight="1" x14ac:dyDescent="0.2">
      <c r="AA472">
        <f t="shared" si="83"/>
        <v>40</v>
      </c>
      <c r="AB472" s="24">
        <f t="shared" si="85"/>
        <v>4.8</v>
      </c>
      <c r="AC472">
        <f t="shared" si="84"/>
        <v>96</v>
      </c>
    </row>
    <row r="473" spans="27:29" ht="20.100000000000001" customHeight="1" x14ac:dyDescent="0.2">
      <c r="AA473">
        <f t="shared" si="83"/>
        <v>41</v>
      </c>
      <c r="AB473" s="24">
        <f t="shared" si="85"/>
        <v>4.92</v>
      </c>
      <c r="AC473">
        <f t="shared" si="84"/>
        <v>98.4</v>
      </c>
    </row>
    <row r="474" spans="27:29" ht="20.100000000000001" customHeight="1" x14ac:dyDescent="0.2">
      <c r="AA474">
        <f t="shared" si="83"/>
        <v>42</v>
      </c>
      <c r="AB474" s="24">
        <f t="shared" si="85"/>
        <v>5.04</v>
      </c>
      <c r="AC474">
        <f t="shared" si="84"/>
        <v>100.8</v>
      </c>
    </row>
    <row r="475" spans="27:29" ht="20.100000000000001" customHeight="1" x14ac:dyDescent="0.2">
      <c r="AA475">
        <f t="shared" si="83"/>
        <v>43</v>
      </c>
      <c r="AB475" s="24">
        <f t="shared" si="85"/>
        <v>5.16</v>
      </c>
      <c r="AC475">
        <f t="shared" si="84"/>
        <v>103.2</v>
      </c>
    </row>
    <row r="476" spans="27:29" ht="20.100000000000001" customHeight="1" x14ac:dyDescent="0.2">
      <c r="AA476">
        <f t="shared" si="83"/>
        <v>44</v>
      </c>
      <c r="AB476" s="24">
        <f t="shared" si="85"/>
        <v>5.28</v>
      </c>
      <c r="AC476">
        <f t="shared" si="84"/>
        <v>105.60000000000001</v>
      </c>
    </row>
    <row r="477" spans="27:29" ht="20.100000000000001" customHeight="1" x14ac:dyDescent="0.2">
      <c r="AA477">
        <f t="shared" si="83"/>
        <v>45</v>
      </c>
      <c r="AB477" s="24">
        <f t="shared" si="85"/>
        <v>5.4</v>
      </c>
      <c r="AC477">
        <f t="shared" si="84"/>
        <v>108</v>
      </c>
    </row>
    <row r="478" spans="27:29" ht="20.100000000000001" customHeight="1" x14ac:dyDescent="0.2">
      <c r="AA478">
        <f t="shared" si="83"/>
        <v>46</v>
      </c>
      <c r="AB478" s="24">
        <f t="shared" si="85"/>
        <v>5.52</v>
      </c>
      <c r="AC478">
        <f t="shared" si="84"/>
        <v>110.39999999999999</v>
      </c>
    </row>
    <row r="479" spans="27:29" ht="20.100000000000001" customHeight="1" x14ac:dyDescent="0.2">
      <c r="AA479">
        <f t="shared" si="83"/>
        <v>47</v>
      </c>
      <c r="AB479" s="24">
        <f t="shared" si="85"/>
        <v>5.64</v>
      </c>
      <c r="AC479">
        <f t="shared" si="84"/>
        <v>112.8</v>
      </c>
    </row>
    <row r="480" spans="27:29" ht="20.100000000000001" customHeight="1" x14ac:dyDescent="0.2">
      <c r="AA480">
        <f t="shared" si="83"/>
        <v>48</v>
      </c>
      <c r="AB480" s="24">
        <f t="shared" si="85"/>
        <v>5.76</v>
      </c>
      <c r="AC480">
        <f t="shared" si="84"/>
        <v>115.19999999999999</v>
      </c>
    </row>
    <row r="481" spans="27:29" ht="20.100000000000001" customHeight="1" x14ac:dyDescent="0.2">
      <c r="AA481">
        <f t="shared" si="83"/>
        <v>49</v>
      </c>
      <c r="AB481" s="24">
        <f t="shared" si="85"/>
        <v>5.88</v>
      </c>
      <c r="AC481">
        <f t="shared" si="84"/>
        <v>117.6</v>
      </c>
    </row>
    <row r="482" spans="27:29" ht="20.100000000000001" customHeight="1" x14ac:dyDescent="0.2">
      <c r="AA482">
        <f t="shared" si="83"/>
        <v>50</v>
      </c>
      <c r="AB482" s="24">
        <f t="shared" si="85"/>
        <v>6</v>
      </c>
      <c r="AC482">
        <f t="shared" si="84"/>
        <v>120</v>
      </c>
    </row>
    <row r="483" spans="27:29" ht="20.100000000000001" customHeight="1" x14ac:dyDescent="0.2">
      <c r="AA483">
        <f t="shared" si="83"/>
        <v>51</v>
      </c>
      <c r="AB483" s="24">
        <f t="shared" si="85"/>
        <v>6.12</v>
      </c>
      <c r="AC483">
        <f t="shared" si="84"/>
        <v>122.4</v>
      </c>
    </row>
    <row r="484" spans="27:29" ht="20.100000000000001" customHeight="1" x14ac:dyDescent="0.2">
      <c r="AA484">
        <f t="shared" si="83"/>
        <v>52</v>
      </c>
      <c r="AB484" s="24">
        <f t="shared" si="85"/>
        <v>6.24</v>
      </c>
      <c r="AC484">
        <f t="shared" si="84"/>
        <v>124.80000000000001</v>
      </c>
    </row>
    <row r="485" spans="27:29" ht="20.100000000000001" customHeight="1" x14ac:dyDescent="0.2">
      <c r="AA485">
        <f t="shared" si="83"/>
        <v>53</v>
      </c>
      <c r="AB485" s="24">
        <f t="shared" si="85"/>
        <v>6.36</v>
      </c>
      <c r="AC485">
        <f t="shared" si="84"/>
        <v>127.2</v>
      </c>
    </row>
    <row r="486" spans="27:29" ht="20.100000000000001" customHeight="1" x14ac:dyDescent="0.2">
      <c r="AA486">
        <f t="shared" si="83"/>
        <v>54</v>
      </c>
      <c r="AB486" s="24">
        <f t="shared" si="85"/>
        <v>6.48</v>
      </c>
      <c r="AC486">
        <f t="shared" si="84"/>
        <v>129.60000000000002</v>
      </c>
    </row>
    <row r="487" spans="27:29" ht="20.100000000000001" customHeight="1" x14ac:dyDescent="0.2">
      <c r="AA487">
        <f t="shared" si="83"/>
        <v>55</v>
      </c>
      <c r="AB487" s="24">
        <f t="shared" si="85"/>
        <v>6.6</v>
      </c>
      <c r="AC487">
        <f t="shared" si="84"/>
        <v>132</v>
      </c>
    </row>
    <row r="488" spans="27:29" ht="20.100000000000001" customHeight="1" x14ac:dyDescent="0.2">
      <c r="AA488">
        <f t="shared" si="83"/>
        <v>56</v>
      </c>
      <c r="AB488" s="24">
        <f t="shared" si="85"/>
        <v>6.72</v>
      </c>
      <c r="AC488">
        <f t="shared" si="84"/>
        <v>134.39999999999998</v>
      </c>
    </row>
    <row r="489" spans="27:29" ht="20.100000000000001" customHeight="1" x14ac:dyDescent="0.2">
      <c r="AA489">
        <f t="shared" si="83"/>
        <v>57</v>
      </c>
      <c r="AB489" s="24">
        <f t="shared" si="85"/>
        <v>6.84</v>
      </c>
      <c r="AC489">
        <f t="shared" si="84"/>
        <v>136.80000000000001</v>
      </c>
    </row>
    <row r="490" spans="27:29" ht="20.100000000000001" customHeight="1" x14ac:dyDescent="0.2">
      <c r="AA490">
        <f t="shared" si="83"/>
        <v>58</v>
      </c>
      <c r="AB490" s="24">
        <f t="shared" si="85"/>
        <v>6.96</v>
      </c>
      <c r="AC490">
        <f t="shared" si="84"/>
        <v>139.19999999999999</v>
      </c>
    </row>
    <row r="491" spans="27:29" ht="20.100000000000001" customHeight="1" x14ac:dyDescent="0.2">
      <c r="AA491">
        <f t="shared" si="83"/>
        <v>59</v>
      </c>
      <c r="AB491" s="24">
        <f t="shared" si="85"/>
        <v>7.08</v>
      </c>
      <c r="AC491">
        <f t="shared" si="84"/>
        <v>141.6</v>
      </c>
    </row>
    <row r="492" spans="27:29" ht="20.100000000000001" customHeight="1" x14ac:dyDescent="0.2">
      <c r="AA492">
        <f t="shared" si="83"/>
        <v>60</v>
      </c>
      <c r="AB492" s="24">
        <f t="shared" si="85"/>
        <v>7.2</v>
      </c>
      <c r="AC492">
        <f t="shared" si="84"/>
        <v>144</v>
      </c>
    </row>
    <row r="493" spans="27:29" ht="20.100000000000001" customHeight="1" x14ac:dyDescent="0.2">
      <c r="AA493">
        <f t="shared" si="83"/>
        <v>61</v>
      </c>
      <c r="AB493" s="24">
        <f t="shared" si="85"/>
        <v>7.32</v>
      </c>
      <c r="AC493">
        <f t="shared" si="84"/>
        <v>146.4</v>
      </c>
    </row>
    <row r="494" spans="27:29" ht="20.100000000000001" customHeight="1" x14ac:dyDescent="0.2">
      <c r="AA494">
        <f t="shared" si="83"/>
        <v>62</v>
      </c>
      <c r="AB494" s="24">
        <f t="shared" si="85"/>
        <v>7.44</v>
      </c>
      <c r="AC494">
        <f t="shared" si="84"/>
        <v>148.80000000000001</v>
      </c>
    </row>
    <row r="495" spans="27:29" ht="20.100000000000001" customHeight="1" x14ac:dyDescent="0.2">
      <c r="AA495">
        <f t="shared" si="83"/>
        <v>63</v>
      </c>
      <c r="AB495" s="24">
        <f t="shared" si="85"/>
        <v>7.56</v>
      </c>
      <c r="AC495">
        <f t="shared" si="84"/>
        <v>151.19999999999999</v>
      </c>
    </row>
    <row r="496" spans="27:29" ht="20.100000000000001" customHeight="1" x14ac:dyDescent="0.2">
      <c r="AA496">
        <f t="shared" si="83"/>
        <v>64</v>
      </c>
      <c r="AB496" s="24">
        <f t="shared" si="85"/>
        <v>7.68</v>
      </c>
      <c r="AC496">
        <f t="shared" ref="AC496:AC527" si="86" xml:space="preserve"> IF(  AB496 &lt; _a1, 0, IF( AB496 &lt;= _a1 + _a2, _w1 + (_w2 -_w1)/_a2*(AB496 - _a1), 0 ))</f>
        <v>153.6</v>
      </c>
    </row>
    <row r="497" spans="27:29" ht="20.100000000000001" customHeight="1" x14ac:dyDescent="0.2">
      <c r="AA497">
        <f t="shared" si="83"/>
        <v>65</v>
      </c>
      <c r="AB497" s="24">
        <f t="shared" ref="AB497:AB528" si="87" xml:space="preserve"> L*AA497/100</f>
        <v>7.8</v>
      </c>
      <c r="AC497">
        <f t="shared" si="86"/>
        <v>156</v>
      </c>
    </row>
    <row r="498" spans="27:29" ht="20.100000000000001" customHeight="1" x14ac:dyDescent="0.2">
      <c r="AA498">
        <f t="shared" ref="AA498:AA532" si="88">AA497+1</f>
        <v>66</v>
      </c>
      <c r="AB498" s="24">
        <f t="shared" si="87"/>
        <v>7.92</v>
      </c>
      <c r="AC498">
        <f t="shared" si="86"/>
        <v>158.4</v>
      </c>
    </row>
    <row r="499" spans="27:29" ht="20.100000000000001" customHeight="1" x14ac:dyDescent="0.2">
      <c r="AA499">
        <f t="shared" si="88"/>
        <v>67</v>
      </c>
      <c r="AB499" s="24">
        <f t="shared" si="87"/>
        <v>8.0399999999999991</v>
      </c>
      <c r="AC499">
        <f t="shared" si="86"/>
        <v>160.79999999999998</v>
      </c>
    </row>
    <row r="500" spans="27:29" ht="20.100000000000001" customHeight="1" x14ac:dyDescent="0.2">
      <c r="AA500">
        <f t="shared" si="88"/>
        <v>68</v>
      </c>
      <c r="AB500" s="24">
        <f t="shared" si="87"/>
        <v>8.16</v>
      </c>
      <c r="AC500">
        <f t="shared" si="86"/>
        <v>163.19999999999999</v>
      </c>
    </row>
    <row r="501" spans="27:29" ht="20.100000000000001" customHeight="1" x14ac:dyDescent="0.2">
      <c r="AA501">
        <f t="shared" si="88"/>
        <v>69</v>
      </c>
      <c r="AB501" s="24">
        <f t="shared" si="87"/>
        <v>8.2799999999999994</v>
      </c>
      <c r="AC501">
        <f t="shared" si="86"/>
        <v>165.6</v>
      </c>
    </row>
    <row r="502" spans="27:29" ht="20.100000000000001" customHeight="1" x14ac:dyDescent="0.2">
      <c r="AA502">
        <f t="shared" si="88"/>
        <v>70</v>
      </c>
      <c r="AB502" s="24">
        <f t="shared" si="87"/>
        <v>8.4</v>
      </c>
      <c r="AC502">
        <f t="shared" si="86"/>
        <v>168</v>
      </c>
    </row>
    <row r="503" spans="27:29" ht="20.100000000000001" customHeight="1" x14ac:dyDescent="0.2">
      <c r="AA503">
        <f t="shared" si="88"/>
        <v>71</v>
      </c>
      <c r="AB503" s="24">
        <f t="shared" si="87"/>
        <v>8.52</v>
      </c>
      <c r="AC503">
        <f t="shared" si="86"/>
        <v>170.39999999999998</v>
      </c>
    </row>
    <row r="504" spans="27:29" ht="20.100000000000001" customHeight="1" x14ac:dyDescent="0.2">
      <c r="AA504">
        <f t="shared" si="88"/>
        <v>72</v>
      </c>
      <c r="AB504" s="24">
        <f t="shared" si="87"/>
        <v>8.64</v>
      </c>
      <c r="AC504">
        <f t="shared" si="86"/>
        <v>172.8</v>
      </c>
    </row>
    <row r="505" spans="27:29" ht="20.100000000000001" customHeight="1" x14ac:dyDescent="0.2">
      <c r="AA505">
        <f t="shared" si="88"/>
        <v>73</v>
      </c>
      <c r="AB505" s="24">
        <f t="shared" si="87"/>
        <v>8.76</v>
      </c>
      <c r="AC505">
        <f t="shared" si="86"/>
        <v>175.2</v>
      </c>
    </row>
    <row r="506" spans="27:29" ht="20.100000000000001" customHeight="1" x14ac:dyDescent="0.2">
      <c r="AA506">
        <f t="shared" si="88"/>
        <v>74</v>
      </c>
      <c r="AB506" s="24">
        <f t="shared" si="87"/>
        <v>8.8800000000000008</v>
      </c>
      <c r="AC506">
        <f t="shared" si="86"/>
        <v>177.60000000000002</v>
      </c>
    </row>
    <row r="507" spans="27:29" ht="20.100000000000001" customHeight="1" x14ac:dyDescent="0.2">
      <c r="AA507">
        <f t="shared" si="88"/>
        <v>75</v>
      </c>
      <c r="AB507" s="24">
        <f t="shared" si="87"/>
        <v>9</v>
      </c>
      <c r="AC507">
        <f t="shared" si="86"/>
        <v>180</v>
      </c>
    </row>
    <row r="508" spans="27:29" ht="20.100000000000001" customHeight="1" x14ac:dyDescent="0.2">
      <c r="AA508">
        <f t="shared" si="88"/>
        <v>76</v>
      </c>
      <c r="AB508" s="24">
        <f t="shared" si="87"/>
        <v>9.1199999999999992</v>
      </c>
      <c r="AC508">
        <f t="shared" si="86"/>
        <v>182.39999999999998</v>
      </c>
    </row>
    <row r="509" spans="27:29" ht="20.100000000000001" customHeight="1" x14ac:dyDescent="0.2">
      <c r="AA509">
        <f t="shared" si="88"/>
        <v>77</v>
      </c>
      <c r="AB509" s="24">
        <f t="shared" si="87"/>
        <v>9.24</v>
      </c>
      <c r="AC509">
        <f t="shared" si="86"/>
        <v>184.8</v>
      </c>
    </row>
    <row r="510" spans="27:29" ht="20.100000000000001" customHeight="1" x14ac:dyDescent="0.2">
      <c r="AA510">
        <f t="shared" si="88"/>
        <v>78</v>
      </c>
      <c r="AB510" s="24">
        <f t="shared" si="87"/>
        <v>9.36</v>
      </c>
      <c r="AC510">
        <f t="shared" si="86"/>
        <v>187.2</v>
      </c>
    </row>
    <row r="511" spans="27:29" ht="20.100000000000001" customHeight="1" x14ac:dyDescent="0.2">
      <c r="AA511">
        <f t="shared" si="88"/>
        <v>79</v>
      </c>
      <c r="AB511" s="24">
        <f t="shared" si="87"/>
        <v>9.48</v>
      </c>
      <c r="AC511">
        <f t="shared" si="86"/>
        <v>189.60000000000002</v>
      </c>
    </row>
    <row r="512" spans="27:29" ht="20.100000000000001" customHeight="1" x14ac:dyDescent="0.2">
      <c r="AA512">
        <f t="shared" si="88"/>
        <v>80</v>
      </c>
      <c r="AB512" s="24">
        <f t="shared" si="87"/>
        <v>9.6</v>
      </c>
      <c r="AC512">
        <f t="shared" si="86"/>
        <v>192</v>
      </c>
    </row>
    <row r="513" spans="27:29" ht="20.100000000000001" customHeight="1" x14ac:dyDescent="0.2">
      <c r="AA513">
        <f t="shared" si="88"/>
        <v>81</v>
      </c>
      <c r="AB513" s="24">
        <f t="shared" si="87"/>
        <v>9.7200000000000006</v>
      </c>
      <c r="AC513">
        <f t="shared" si="86"/>
        <v>194.4</v>
      </c>
    </row>
    <row r="514" spans="27:29" ht="20.100000000000001" customHeight="1" x14ac:dyDescent="0.2">
      <c r="AA514">
        <f t="shared" si="88"/>
        <v>82</v>
      </c>
      <c r="AB514" s="24">
        <f t="shared" si="87"/>
        <v>9.84</v>
      </c>
      <c r="AC514">
        <f t="shared" si="86"/>
        <v>196.8</v>
      </c>
    </row>
    <row r="515" spans="27:29" ht="20.100000000000001" customHeight="1" x14ac:dyDescent="0.2">
      <c r="AA515">
        <f t="shared" si="88"/>
        <v>83</v>
      </c>
      <c r="AB515" s="24">
        <f t="shared" si="87"/>
        <v>9.9600000000000009</v>
      </c>
      <c r="AC515">
        <f t="shared" si="86"/>
        <v>199.20000000000002</v>
      </c>
    </row>
    <row r="516" spans="27:29" ht="20.100000000000001" customHeight="1" x14ac:dyDescent="0.2">
      <c r="AA516">
        <f t="shared" si="88"/>
        <v>84</v>
      </c>
      <c r="AB516" s="24">
        <f t="shared" si="87"/>
        <v>10.08</v>
      </c>
      <c r="AC516">
        <f t="shared" si="86"/>
        <v>201.6</v>
      </c>
    </row>
    <row r="517" spans="27:29" ht="20.100000000000001" customHeight="1" x14ac:dyDescent="0.2">
      <c r="AA517">
        <f t="shared" si="88"/>
        <v>85</v>
      </c>
      <c r="AB517" s="24">
        <f t="shared" si="87"/>
        <v>10.199999999999999</v>
      </c>
      <c r="AC517">
        <f t="shared" si="86"/>
        <v>204</v>
      </c>
    </row>
    <row r="518" spans="27:29" ht="20.100000000000001" customHeight="1" x14ac:dyDescent="0.2">
      <c r="AA518">
        <f t="shared" si="88"/>
        <v>86</v>
      </c>
      <c r="AB518" s="24">
        <f t="shared" si="87"/>
        <v>10.32</v>
      </c>
      <c r="AC518">
        <f t="shared" si="86"/>
        <v>206.4</v>
      </c>
    </row>
    <row r="519" spans="27:29" ht="20.100000000000001" customHeight="1" x14ac:dyDescent="0.2">
      <c r="AA519">
        <f t="shared" si="88"/>
        <v>87</v>
      </c>
      <c r="AB519" s="24">
        <f t="shared" si="87"/>
        <v>10.44</v>
      </c>
      <c r="AC519">
        <f t="shared" si="86"/>
        <v>208.79999999999998</v>
      </c>
    </row>
    <row r="520" spans="27:29" ht="20.100000000000001" customHeight="1" x14ac:dyDescent="0.2">
      <c r="AA520">
        <f t="shared" si="88"/>
        <v>88</v>
      </c>
      <c r="AB520" s="24">
        <f t="shared" si="87"/>
        <v>10.56</v>
      </c>
      <c r="AC520">
        <f t="shared" si="86"/>
        <v>211.20000000000002</v>
      </c>
    </row>
    <row r="521" spans="27:29" ht="20.100000000000001" customHeight="1" x14ac:dyDescent="0.2">
      <c r="AA521">
        <f t="shared" si="88"/>
        <v>89</v>
      </c>
      <c r="AB521" s="24">
        <f t="shared" si="87"/>
        <v>10.68</v>
      </c>
      <c r="AC521">
        <f t="shared" si="86"/>
        <v>213.6</v>
      </c>
    </row>
    <row r="522" spans="27:29" ht="20.100000000000001" customHeight="1" x14ac:dyDescent="0.2">
      <c r="AA522">
        <f t="shared" si="88"/>
        <v>90</v>
      </c>
      <c r="AB522" s="24">
        <f t="shared" si="87"/>
        <v>10.8</v>
      </c>
      <c r="AC522">
        <f t="shared" si="86"/>
        <v>216</v>
      </c>
    </row>
    <row r="523" spans="27:29" ht="20.100000000000001" customHeight="1" x14ac:dyDescent="0.2">
      <c r="AA523">
        <f t="shared" si="88"/>
        <v>91</v>
      </c>
      <c r="AB523" s="24">
        <f t="shared" si="87"/>
        <v>10.92</v>
      </c>
      <c r="AC523">
        <f t="shared" si="86"/>
        <v>218.4</v>
      </c>
    </row>
    <row r="524" spans="27:29" ht="20.100000000000001" customHeight="1" x14ac:dyDescent="0.2">
      <c r="AA524">
        <f t="shared" si="88"/>
        <v>92</v>
      </c>
      <c r="AB524" s="24">
        <f t="shared" si="87"/>
        <v>11.04</v>
      </c>
      <c r="AC524">
        <f t="shared" si="86"/>
        <v>220.79999999999998</v>
      </c>
    </row>
    <row r="525" spans="27:29" ht="20.100000000000001" customHeight="1" x14ac:dyDescent="0.2">
      <c r="AA525">
        <f t="shared" si="88"/>
        <v>93</v>
      </c>
      <c r="AB525" s="24">
        <f t="shared" si="87"/>
        <v>11.16</v>
      </c>
      <c r="AC525">
        <f t="shared" si="86"/>
        <v>223.2</v>
      </c>
    </row>
    <row r="526" spans="27:29" ht="20.100000000000001" customHeight="1" x14ac:dyDescent="0.2">
      <c r="AA526">
        <f t="shared" si="88"/>
        <v>94</v>
      </c>
      <c r="AB526" s="24">
        <f t="shared" si="87"/>
        <v>11.28</v>
      </c>
      <c r="AC526">
        <f t="shared" si="86"/>
        <v>225.6</v>
      </c>
    </row>
    <row r="527" spans="27:29" ht="20.100000000000001" customHeight="1" x14ac:dyDescent="0.2">
      <c r="AA527">
        <f t="shared" si="88"/>
        <v>95</v>
      </c>
      <c r="AB527" s="24">
        <f t="shared" si="87"/>
        <v>11.4</v>
      </c>
      <c r="AC527">
        <f t="shared" si="86"/>
        <v>228</v>
      </c>
    </row>
    <row r="528" spans="27:29" ht="20.100000000000001" customHeight="1" x14ac:dyDescent="0.2">
      <c r="AA528">
        <f t="shared" si="88"/>
        <v>96</v>
      </c>
      <c r="AB528" s="24">
        <f t="shared" si="87"/>
        <v>11.52</v>
      </c>
      <c r="AC528">
        <f xml:space="preserve"> IF(  AB528 &lt; _a1, 0, IF( AB528 &lt;= _a1 + _a2, _w1 + (_w2 -_w1)/_a2*(AB528 - _a1), 0 ))</f>
        <v>230.39999999999998</v>
      </c>
    </row>
    <row r="529" spans="27:29" ht="20.100000000000001" customHeight="1" x14ac:dyDescent="0.2">
      <c r="AA529">
        <f t="shared" si="88"/>
        <v>97</v>
      </c>
      <c r="AB529" s="24">
        <f xml:space="preserve"> L*AA529/100</f>
        <v>11.64</v>
      </c>
      <c r="AC529">
        <f xml:space="preserve"> IF(  AB529 &lt; _a1, 0, IF( AB529 &lt;= _a1 + _a2, _w1 + (_w2 -_w1)/_a2*(AB529 - _a1), 0 ))</f>
        <v>232.8</v>
      </c>
    </row>
    <row r="530" spans="27:29" ht="20.100000000000001" customHeight="1" x14ac:dyDescent="0.2">
      <c r="AA530">
        <f t="shared" si="88"/>
        <v>98</v>
      </c>
      <c r="AB530" s="24">
        <f xml:space="preserve"> L*AA530/100</f>
        <v>11.76</v>
      </c>
      <c r="AC530">
        <f xml:space="preserve"> IF(  AB530 &lt; _a1, 0, IF( AB530 &lt;= _a1 + _a2, _w1 + (_w2 -_w1)/_a2*(AB530 - _a1), 0 ))</f>
        <v>235.2</v>
      </c>
    </row>
    <row r="531" spans="27:29" ht="20.100000000000001" customHeight="1" x14ac:dyDescent="0.2">
      <c r="AA531">
        <f t="shared" si="88"/>
        <v>99</v>
      </c>
      <c r="AB531" s="24">
        <f xml:space="preserve"> L*AA531/100</f>
        <v>11.88</v>
      </c>
      <c r="AC531">
        <f xml:space="preserve"> IF(  AB531 &lt; _a1, 0, IF( AB531 &lt;= _a1 + _a2, _w1 + (_w2 -_w1)/_a2*(AB531 - _a1), 0 ))</f>
        <v>237.60000000000002</v>
      </c>
    </row>
    <row r="532" spans="27:29" ht="20.100000000000001" customHeight="1" x14ac:dyDescent="0.2">
      <c r="AA532">
        <f t="shared" si="88"/>
        <v>100</v>
      </c>
      <c r="AB532" s="24">
        <f xml:space="preserve"> L*AA532/100</f>
        <v>12</v>
      </c>
      <c r="AC532">
        <f xml:space="preserve"> IF(  AB532 &lt; _a1, 0, IF( AB532 &lt;= _a1 + _a2, _w1 + (_w2 -_w1)/_a2*(AB532 - _a1), 0 ))</f>
        <v>240</v>
      </c>
    </row>
    <row r="533" spans="27:29" ht="20.100000000000001" customHeight="1" x14ac:dyDescent="0.2"/>
    <row r="534" spans="27:29" ht="20.100000000000001" customHeight="1" x14ac:dyDescent="0.2"/>
    <row r="535" spans="27:29" ht="20.100000000000001" customHeight="1" x14ac:dyDescent="0.2"/>
    <row r="536" spans="27:29" ht="20.100000000000001" customHeight="1" x14ac:dyDescent="0.2"/>
    <row r="537" spans="27:29" ht="20.100000000000001" customHeight="1" x14ac:dyDescent="0.2"/>
    <row r="538" spans="27:29" ht="20.100000000000001" customHeight="1" x14ac:dyDescent="0.2"/>
    <row r="539" spans="27:29" ht="20.100000000000001" customHeight="1" x14ac:dyDescent="0.2"/>
    <row r="540" spans="27:29" ht="20.100000000000001" customHeight="1" x14ac:dyDescent="0.2"/>
    <row r="541" spans="27:29" ht="20.100000000000001" customHeight="1" x14ac:dyDescent="0.2"/>
    <row r="542" spans="27:29" ht="20.100000000000001" customHeight="1" x14ac:dyDescent="0.2"/>
    <row r="543" spans="27:29" ht="20.100000000000001" customHeight="1" x14ac:dyDescent="0.2"/>
    <row r="544" spans="27:29" ht="20.100000000000001" customHeight="1" x14ac:dyDescent="0.2"/>
    <row r="545" ht="20.100000000000001" customHeight="1" x14ac:dyDescent="0.2"/>
    <row r="546" ht="20.100000000000001" customHeight="1" x14ac:dyDescent="0.2"/>
    <row r="547" ht="20.100000000000001" customHeight="1" x14ac:dyDescent="0.2"/>
    <row r="548" ht="16.5" customHeight="1" x14ac:dyDescent="0.2"/>
    <row r="549" ht="16.5" customHeight="1" x14ac:dyDescent="0.2"/>
    <row r="550" ht="16.5" customHeight="1" x14ac:dyDescent="0.2"/>
    <row r="551" ht="16.5" customHeight="1" x14ac:dyDescent="0.2"/>
    <row r="552" ht="16.5" customHeight="1" x14ac:dyDescent="0.2"/>
    <row r="553" ht="16.5" customHeight="1" x14ac:dyDescent="0.2"/>
    <row r="554" ht="16.5" customHeight="1" x14ac:dyDescent="0.2"/>
    <row r="555" ht="16.5" customHeight="1" x14ac:dyDescent="0.2"/>
    <row r="556" ht="16.5" customHeight="1" x14ac:dyDescent="0.2"/>
    <row r="557" ht="16.5" customHeight="1" x14ac:dyDescent="0.2"/>
    <row r="558" ht="16.5" customHeight="1" x14ac:dyDescent="0.2"/>
    <row r="559" ht="16.5" customHeight="1" x14ac:dyDescent="0.2"/>
    <row r="560" ht="16.5" customHeight="1" x14ac:dyDescent="0.2"/>
    <row r="561" ht="16.5" customHeight="1" x14ac:dyDescent="0.2"/>
    <row r="562" ht="16.5" customHeight="1" x14ac:dyDescent="0.2"/>
    <row r="563" ht="16.5" customHeight="1" x14ac:dyDescent="0.2"/>
    <row r="564" ht="16.5" customHeight="1" x14ac:dyDescent="0.2"/>
    <row r="565" ht="16.5" customHeight="1" x14ac:dyDescent="0.2"/>
    <row r="566" ht="16.5" customHeight="1" x14ac:dyDescent="0.2"/>
    <row r="567" ht="16.5" customHeight="1" x14ac:dyDescent="0.2"/>
  </sheetData>
  <sheetProtection sheet="1" objects="1" scenarios="1"/>
  <mergeCells count="26">
    <mergeCell ref="M44:V44"/>
    <mergeCell ref="M50:T50"/>
    <mergeCell ref="A8:A23"/>
    <mergeCell ref="A26:A37"/>
    <mergeCell ref="L52:V53"/>
    <mergeCell ref="C16:D16"/>
    <mergeCell ref="C32:D32"/>
    <mergeCell ref="C34:D34"/>
    <mergeCell ref="C36:D36"/>
    <mergeCell ref="C18:D18"/>
    <mergeCell ref="C20:D20"/>
    <mergeCell ref="C22:D22"/>
    <mergeCell ref="C30:D30"/>
    <mergeCell ref="M7:S7"/>
    <mergeCell ref="L2:V2"/>
    <mergeCell ref="L25:V26"/>
    <mergeCell ref="C26:F26"/>
    <mergeCell ref="C28:D28"/>
    <mergeCell ref="M9:V9"/>
    <mergeCell ref="M11:U11"/>
    <mergeCell ref="M13:S13"/>
    <mergeCell ref="B3:I3"/>
    <mergeCell ref="C8:F8"/>
    <mergeCell ref="C10:D10"/>
    <mergeCell ref="C12:D12"/>
    <mergeCell ref="C14:D14"/>
  </mergeCells>
  <hyperlinks>
    <hyperlink ref="M9" r:id="rId1" location="ch102lev1sec12" display="Civil Engineering All-In-One PE Exam Guide: Breadth and Depth, Second Edition Sec. 102.12 " xr:uid="{00000000-0004-0000-0300-000000000000}"/>
    <hyperlink ref="M11" r:id="rId2" location="p2001147c9975_20002" display="Marks’ Standard Handbook for Mechanical Engineers, Eleventh Edition Sec. 5.2.5" xr:uid="{00000000-0004-0000-0300-000001000000}"/>
    <hyperlink ref="M13" r:id="rId3" location="p2000a1f59976_14001" xr:uid="{00000000-0004-0000-0300-000002000000}"/>
    <hyperlink ref="M7" r:id="rId4" location="Chap0800clnk58" xr:uid="{00000000-0004-0000-0300-000003000000}"/>
    <hyperlink ref="M50" r:id="rId5" location="d11290e27780" xr:uid="{00000000-0004-0000-0300-000004000000}"/>
    <hyperlink ref="M44" r:id="rId6" location="Chap0800tbl8_1" display="Source: Roark’s Formulas for Stress and Strain, Eighth Edition Sec. 8.17. Table 8.1  " xr:uid="{00000000-0004-0000-0300-000005000000}"/>
    <hyperlink ref="M11:U11" r:id="rId7" location="c9781259588501ch03lev2sec12" display="Marks’ Standard Handbook for Mechanical Engineers, Twelfth Edition Sec. 3.2.5" xr:uid="{00000000-0004-0000-0300-000006000000}"/>
    <hyperlink ref="M9:V9" r:id="rId8" location="c9780071821957ch102lev1sec12" display="Civil Engineering All-In-One PE Exam Guide: Breadth and Depth, Third Edition Sec. 102.12" xr:uid="{00000000-0004-0000-0300-000007000000}"/>
  </hyperlinks>
  <pageMargins left="0.75" right="0.75" top="1" bottom="1" header="0.51180555555555596" footer="0.51180555555555596"/>
  <pageSetup firstPageNumber="0" orientation="portrait" horizontalDpi="300" verticalDpi="300" r:id="rId9"/>
  <headerFooter alignWithMargins="0"/>
  <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AM754"/>
  <sheetViews>
    <sheetView showGridLines="0" zoomScaleNormal="100" workbookViewId="0"/>
  </sheetViews>
  <sheetFormatPr defaultRowHeight="12.75" x14ac:dyDescent="0.2"/>
  <cols>
    <col min="1" max="4" width="11" customWidth="1"/>
    <col min="5" max="5" width="16.7109375" customWidth="1"/>
    <col min="6" max="10" width="11" customWidth="1"/>
    <col min="27" max="39" width="9.140625" hidden="1" customWidth="1"/>
    <col min="40" max="40" width="0" hidden="1" customWidth="1"/>
  </cols>
  <sheetData>
    <row r="1" spans="1:35" ht="25.5" customHeight="1" thickBot="1" x14ac:dyDescent="0.3">
      <c r="A1" s="28"/>
      <c r="J1" s="1"/>
      <c r="L1" s="2"/>
      <c r="M1" s="3"/>
      <c r="N1" s="3"/>
      <c r="O1" s="3"/>
      <c r="P1" s="3"/>
    </row>
    <row r="2" spans="1:35" ht="37.5" customHeight="1" thickBot="1" x14ac:dyDescent="0.3">
      <c r="A2" s="5"/>
      <c r="B2" s="169" t="s">
        <v>141</v>
      </c>
      <c r="C2" s="170"/>
      <c r="D2" s="170"/>
      <c r="E2" s="170"/>
      <c r="F2" s="170"/>
      <c r="G2" s="170"/>
      <c r="H2" s="170"/>
      <c r="I2" s="171"/>
      <c r="L2" s="217" t="s">
        <v>104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</row>
    <row r="3" spans="1:35" ht="24.95" customHeight="1" x14ac:dyDescent="0.25">
      <c r="A3" s="5"/>
      <c r="B3" s="234" t="s">
        <v>118</v>
      </c>
      <c r="C3" s="235"/>
      <c r="D3" s="235"/>
      <c r="E3" s="235"/>
      <c r="F3" s="235"/>
      <c r="G3" s="235"/>
      <c r="H3" s="235"/>
      <c r="I3" s="236"/>
      <c r="L3" s="147"/>
      <c r="M3" s="153"/>
      <c r="N3" s="153"/>
      <c r="O3" s="153"/>
      <c r="P3" s="153"/>
      <c r="Q3" s="153"/>
      <c r="R3" s="153"/>
      <c r="S3" s="153"/>
      <c r="T3" s="153"/>
      <c r="U3" s="153"/>
      <c r="V3" s="154"/>
      <c r="Z3" s="137"/>
      <c r="AB3" s="4"/>
      <c r="AC3" s="4"/>
      <c r="AD3" s="4"/>
      <c r="AE3" s="4"/>
      <c r="AI3" s="6"/>
    </row>
    <row r="4" spans="1:35" ht="20.100000000000001" customHeight="1" thickBot="1" x14ac:dyDescent="0.4">
      <c r="A4" s="5"/>
      <c r="B4" s="155"/>
      <c r="C4" s="156"/>
      <c r="D4" s="156"/>
      <c r="E4" s="156"/>
      <c r="F4" s="156"/>
      <c r="G4" s="156"/>
      <c r="H4" s="156"/>
      <c r="I4" s="157"/>
      <c r="L4" s="83" t="s">
        <v>108</v>
      </c>
      <c r="M4" s="153"/>
      <c r="N4" s="153"/>
      <c r="O4" s="153"/>
      <c r="P4" s="153"/>
      <c r="Q4" s="153"/>
      <c r="R4" s="153"/>
      <c r="S4" s="153"/>
      <c r="T4" s="153"/>
      <c r="U4" s="153"/>
      <c r="V4" s="154"/>
      <c r="AA4" s="3"/>
      <c r="AB4" s="7"/>
      <c r="AD4" s="4"/>
      <c r="AE4" s="4"/>
      <c r="AH4" s="8"/>
    </row>
    <row r="5" spans="1:35" ht="20.100000000000001" customHeight="1" x14ac:dyDescent="0.35">
      <c r="A5" s="5"/>
      <c r="B5" s="137"/>
      <c r="C5" s="137"/>
      <c r="D5" s="137"/>
      <c r="E5" s="137"/>
      <c r="F5" s="137"/>
      <c r="G5" s="137"/>
      <c r="H5" s="137"/>
      <c r="I5" s="137"/>
      <c r="L5" s="83" t="s">
        <v>109</v>
      </c>
      <c r="M5" s="153"/>
      <c r="N5" s="153"/>
      <c r="O5" s="153"/>
      <c r="P5" s="153"/>
      <c r="Q5" s="153"/>
      <c r="R5" s="153"/>
      <c r="S5" s="153"/>
      <c r="T5" s="153"/>
      <c r="U5" s="153"/>
      <c r="V5" s="154"/>
      <c r="Y5" s="18"/>
      <c r="AD5" s="18"/>
      <c r="AF5" s="9"/>
      <c r="AG5" s="10"/>
      <c r="AH5" s="10"/>
      <c r="AI5" s="19"/>
    </row>
    <row r="6" spans="1:35" ht="20.100000000000001" customHeight="1" x14ac:dyDescent="0.25">
      <c r="A6" s="5"/>
      <c r="B6" s="137"/>
      <c r="C6" s="141" t="s">
        <v>119</v>
      </c>
      <c r="D6" s="137"/>
      <c r="E6" s="137"/>
      <c r="F6" s="137"/>
      <c r="G6" s="137"/>
      <c r="H6" s="137"/>
      <c r="I6" s="137"/>
      <c r="L6" s="162"/>
      <c r="M6" s="153"/>
      <c r="N6" s="153"/>
      <c r="O6" s="153"/>
      <c r="P6" s="153"/>
      <c r="Q6" s="153"/>
      <c r="R6" s="153"/>
      <c r="S6" s="153"/>
      <c r="T6" s="153"/>
      <c r="U6" s="153"/>
      <c r="V6" s="154"/>
      <c r="AC6" s="20"/>
      <c r="AF6" s="4"/>
      <c r="AH6" s="4"/>
    </row>
    <row r="7" spans="1:35" ht="20.100000000000001" customHeight="1" thickBot="1" x14ac:dyDescent="0.3">
      <c r="A7" s="5"/>
      <c r="G7" s="4"/>
      <c r="H7" s="4"/>
      <c r="I7" s="4"/>
      <c r="L7" s="162"/>
      <c r="M7" s="228" t="s">
        <v>105</v>
      </c>
      <c r="N7" s="228"/>
      <c r="O7" s="228"/>
      <c r="P7" s="228"/>
      <c r="Q7" s="228"/>
      <c r="R7" s="228"/>
      <c r="S7" s="228"/>
      <c r="T7" s="153"/>
      <c r="U7" s="153"/>
      <c r="V7" s="154"/>
      <c r="AI7" s="36"/>
    </row>
    <row r="8" spans="1:35" ht="20.100000000000001" customHeight="1" x14ac:dyDescent="0.2">
      <c r="A8" s="237" t="s">
        <v>115</v>
      </c>
      <c r="C8" s="221" t="s">
        <v>114</v>
      </c>
      <c r="D8" s="222"/>
      <c r="E8" s="222"/>
      <c r="F8" s="223"/>
      <c r="G8" s="4"/>
      <c r="H8" s="4"/>
      <c r="I8" s="4"/>
      <c r="L8" s="147"/>
      <c r="M8" s="153"/>
      <c r="N8" s="153"/>
      <c r="O8" s="153"/>
      <c r="P8" s="153"/>
      <c r="Q8" s="153"/>
      <c r="R8" s="153"/>
      <c r="S8" s="153"/>
      <c r="T8" s="153"/>
      <c r="U8" s="153"/>
      <c r="V8" s="154"/>
    </row>
    <row r="9" spans="1:35" ht="20.100000000000001" customHeight="1" x14ac:dyDescent="0.35">
      <c r="A9" s="237"/>
      <c r="B9" s="137"/>
      <c r="C9" s="158"/>
      <c r="D9" s="159"/>
      <c r="E9" s="159"/>
      <c r="F9" s="160"/>
      <c r="G9" s="138"/>
      <c r="H9" s="138"/>
      <c r="I9" s="138"/>
      <c r="J9" s="137"/>
      <c r="L9" s="162"/>
      <c r="M9" s="228" t="s">
        <v>167</v>
      </c>
      <c r="N9" s="228"/>
      <c r="O9" s="228"/>
      <c r="P9" s="228"/>
      <c r="Q9" s="228"/>
      <c r="R9" s="228"/>
      <c r="S9" s="228"/>
      <c r="T9" s="228"/>
      <c r="U9" s="228"/>
      <c r="V9" s="229"/>
      <c r="AD9" s="13"/>
      <c r="AE9" s="13"/>
      <c r="AI9" s="19"/>
    </row>
    <row r="10" spans="1:35" ht="20.100000000000001" customHeight="1" x14ac:dyDescent="0.2">
      <c r="A10" s="237"/>
      <c r="C10" s="224" t="s">
        <v>1</v>
      </c>
      <c r="D10" s="225"/>
      <c r="E10" s="161">
        <v>12</v>
      </c>
      <c r="F10" s="172" t="s">
        <v>145</v>
      </c>
      <c r="L10" s="147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X10" s="36"/>
    </row>
    <row r="11" spans="1:35" ht="20.100000000000001" customHeight="1" x14ac:dyDescent="0.35">
      <c r="A11" s="237"/>
      <c r="C11" s="173"/>
      <c r="D11" s="159"/>
      <c r="E11" s="159"/>
      <c r="F11" s="160"/>
      <c r="L11" s="162"/>
      <c r="M11" s="228" t="s">
        <v>166</v>
      </c>
      <c r="N11" s="228"/>
      <c r="O11" s="228"/>
      <c r="P11" s="228"/>
      <c r="Q11" s="228"/>
      <c r="R11" s="228"/>
      <c r="S11" s="228"/>
      <c r="T11" s="228"/>
      <c r="U11" s="228"/>
      <c r="V11" s="154"/>
      <c r="W11" s="13"/>
      <c r="AI11" s="19"/>
    </row>
    <row r="12" spans="1:35" ht="20.100000000000001" customHeight="1" x14ac:dyDescent="0.2">
      <c r="A12" s="237"/>
      <c r="C12" s="224" t="s">
        <v>112</v>
      </c>
      <c r="D12" s="225"/>
      <c r="E12" s="210">
        <v>200</v>
      </c>
      <c r="F12" s="172" t="s">
        <v>146</v>
      </c>
      <c r="L12" s="147"/>
      <c r="M12" s="153"/>
      <c r="N12" s="153"/>
      <c r="O12" s="153"/>
      <c r="P12" s="153"/>
      <c r="Q12" s="153"/>
      <c r="R12" s="153"/>
      <c r="S12" s="153"/>
      <c r="T12" s="153"/>
      <c r="U12" s="153"/>
      <c r="V12" s="154"/>
    </row>
    <row r="13" spans="1:35" ht="20.100000000000001" customHeight="1" x14ac:dyDescent="0.2">
      <c r="A13" s="237"/>
      <c r="C13" s="158"/>
      <c r="D13" s="159"/>
      <c r="E13" s="159"/>
      <c r="F13" s="160"/>
      <c r="L13" s="162"/>
      <c r="M13" s="228" t="s">
        <v>106</v>
      </c>
      <c r="N13" s="228"/>
      <c r="O13" s="228"/>
      <c r="P13" s="228"/>
      <c r="Q13" s="228"/>
      <c r="R13" s="228"/>
      <c r="S13" s="228"/>
      <c r="T13" s="153"/>
      <c r="U13" s="153"/>
      <c r="V13" s="154"/>
      <c r="X13" s="19"/>
      <c r="AI13" s="36"/>
    </row>
    <row r="14" spans="1:35" ht="20.100000000000001" customHeight="1" x14ac:dyDescent="0.2">
      <c r="A14" s="237"/>
      <c r="C14" s="226" t="s">
        <v>113</v>
      </c>
      <c r="D14" s="227"/>
      <c r="E14" s="119">
        <v>600000</v>
      </c>
      <c r="F14" s="172" t="s">
        <v>147</v>
      </c>
      <c r="L14" s="148"/>
      <c r="M14" s="153"/>
      <c r="N14" s="153"/>
      <c r="O14" s="153"/>
      <c r="P14" s="153"/>
      <c r="Q14" s="153"/>
      <c r="R14" s="153"/>
      <c r="S14" s="153"/>
      <c r="T14" s="153"/>
      <c r="U14" s="153"/>
      <c r="V14" s="154"/>
    </row>
    <row r="15" spans="1:35" ht="20.100000000000001" customHeight="1" x14ac:dyDescent="0.35">
      <c r="A15" s="237"/>
      <c r="C15" s="158"/>
      <c r="D15" s="159"/>
      <c r="E15" s="159"/>
      <c r="F15" s="174"/>
      <c r="L15" s="149"/>
      <c r="M15" s="151" t="s">
        <v>107</v>
      </c>
      <c r="N15" s="153"/>
      <c r="O15" s="153"/>
      <c r="P15" s="153"/>
      <c r="Q15" s="153"/>
      <c r="R15" s="153"/>
      <c r="S15" s="153"/>
      <c r="T15" s="153"/>
      <c r="U15" s="153"/>
      <c r="V15" s="154"/>
      <c r="W15" s="13"/>
      <c r="X15" s="19"/>
      <c r="AI15" s="36"/>
    </row>
    <row r="16" spans="1:35" ht="20.100000000000001" customHeight="1" x14ac:dyDescent="0.35">
      <c r="A16" s="237"/>
      <c r="C16" s="224" t="s">
        <v>33</v>
      </c>
      <c r="D16" s="225"/>
      <c r="E16" s="119">
        <v>0</v>
      </c>
      <c r="F16" s="172" t="s">
        <v>159</v>
      </c>
      <c r="L16" s="162"/>
      <c r="M16" s="153"/>
      <c r="N16" s="153"/>
      <c r="O16" s="153"/>
      <c r="P16" s="153"/>
      <c r="Q16" s="153"/>
      <c r="R16" s="153"/>
      <c r="S16" s="153"/>
      <c r="T16" s="153"/>
      <c r="U16" s="153"/>
      <c r="V16" s="154"/>
      <c r="W16" s="13"/>
    </row>
    <row r="17" spans="1:35" ht="20.100000000000001" customHeight="1" x14ac:dyDescent="0.35">
      <c r="A17" s="237"/>
      <c r="C17" s="158"/>
      <c r="D17" s="159"/>
      <c r="E17" s="159"/>
      <c r="F17" s="172"/>
      <c r="L17" s="162"/>
      <c r="M17" s="153"/>
      <c r="N17" s="153"/>
      <c r="O17" s="153"/>
      <c r="P17" s="153"/>
      <c r="Q17" s="153"/>
      <c r="R17" s="153"/>
      <c r="S17" s="153"/>
      <c r="T17" s="153"/>
      <c r="U17" s="153"/>
      <c r="V17" s="154"/>
      <c r="W17" s="13"/>
      <c r="X17" s="19"/>
      <c r="AI17" s="16"/>
    </row>
    <row r="18" spans="1:35" ht="20.100000000000001" customHeight="1" x14ac:dyDescent="0.35">
      <c r="A18" s="237"/>
      <c r="C18" s="224" t="s">
        <v>34</v>
      </c>
      <c r="D18" s="225"/>
      <c r="E18" s="175">
        <v>60</v>
      </c>
      <c r="F18" s="172" t="s">
        <v>159</v>
      </c>
      <c r="L18" s="162"/>
      <c r="M18" s="153"/>
      <c r="N18" s="153"/>
      <c r="O18" s="153"/>
      <c r="P18" s="153"/>
      <c r="Q18" s="153"/>
      <c r="R18" s="153"/>
      <c r="S18" s="153"/>
      <c r="T18" s="153"/>
      <c r="U18" s="153"/>
      <c r="V18" s="154"/>
      <c r="W18" s="12"/>
      <c r="Y18" s="23"/>
    </row>
    <row r="19" spans="1:35" ht="20.100000000000001" customHeight="1" x14ac:dyDescent="0.35">
      <c r="A19" s="237"/>
      <c r="C19" s="158"/>
      <c r="D19" s="159"/>
      <c r="E19" s="159"/>
      <c r="F19" s="160"/>
      <c r="L19" s="162"/>
      <c r="M19" s="153"/>
      <c r="N19" s="153"/>
      <c r="O19" s="153"/>
      <c r="P19" s="153"/>
      <c r="Q19" s="153"/>
      <c r="R19" s="153"/>
      <c r="S19" s="153"/>
      <c r="T19" s="153"/>
      <c r="U19" s="153"/>
      <c r="V19" s="154"/>
      <c r="W19" s="12"/>
      <c r="X19" s="36"/>
      <c r="AI19" s="16"/>
    </row>
    <row r="20" spans="1:35" ht="20.100000000000001" customHeight="1" x14ac:dyDescent="0.2">
      <c r="A20" s="237"/>
      <c r="C20" s="226" t="s">
        <v>39</v>
      </c>
      <c r="D20" s="227"/>
      <c r="E20" s="119">
        <v>0</v>
      </c>
      <c r="F20" s="172" t="s">
        <v>149</v>
      </c>
      <c r="L20" s="162"/>
      <c r="M20" s="153"/>
      <c r="N20" s="153"/>
      <c r="O20" s="153"/>
      <c r="P20" s="153"/>
      <c r="Q20" s="153"/>
      <c r="R20" s="153"/>
      <c r="S20" s="153"/>
      <c r="T20" s="166" t="s">
        <v>136</v>
      </c>
      <c r="U20" s="153"/>
      <c r="V20" s="154"/>
    </row>
    <row r="21" spans="1:35" ht="20.100000000000001" customHeight="1" x14ac:dyDescent="0.35">
      <c r="A21" s="237"/>
      <c r="C21" s="158"/>
      <c r="D21" s="159"/>
      <c r="E21" s="159"/>
      <c r="F21" s="174"/>
      <c r="L21" s="162"/>
      <c r="M21" s="153"/>
      <c r="N21" s="153"/>
      <c r="O21" s="153"/>
      <c r="P21" s="153"/>
      <c r="Q21" s="153"/>
      <c r="R21" s="153"/>
      <c r="S21" s="153"/>
      <c r="T21" s="153"/>
      <c r="U21" s="153"/>
      <c r="V21" s="154"/>
      <c r="W21" s="13"/>
      <c r="AI21" s="16"/>
    </row>
    <row r="22" spans="1:35" ht="20.100000000000001" customHeight="1" x14ac:dyDescent="0.2">
      <c r="A22" s="237"/>
      <c r="C22" s="224" t="s">
        <v>40</v>
      </c>
      <c r="D22" s="225"/>
      <c r="E22" s="119">
        <v>3</v>
      </c>
      <c r="F22" s="172" t="s">
        <v>149</v>
      </c>
      <c r="L22" s="162"/>
      <c r="M22" s="153"/>
      <c r="N22" s="153"/>
      <c r="O22" s="153"/>
      <c r="P22" s="153"/>
      <c r="Q22" s="153"/>
      <c r="R22" s="153"/>
      <c r="S22" s="153"/>
      <c r="T22" s="153"/>
      <c r="U22" s="153"/>
      <c r="V22" s="154"/>
      <c r="Z22" s="24"/>
    </row>
    <row r="23" spans="1:35" ht="20.100000000000001" customHeight="1" x14ac:dyDescent="0.2">
      <c r="A23" s="237"/>
      <c r="C23" s="158"/>
      <c r="D23" s="159"/>
      <c r="E23" s="159"/>
      <c r="F23" s="172"/>
      <c r="L23" s="162"/>
      <c r="M23" s="153"/>
      <c r="N23" s="153"/>
      <c r="O23" s="153"/>
      <c r="P23" s="153"/>
      <c r="Q23" s="153"/>
      <c r="R23" s="153"/>
      <c r="S23" s="153"/>
      <c r="T23" s="153"/>
      <c r="U23" s="153"/>
      <c r="V23" s="154"/>
      <c r="Z23" s="24"/>
      <c r="AI23" s="20"/>
    </row>
    <row r="24" spans="1:35" ht="20.100000000000001" customHeight="1" x14ac:dyDescent="0.2">
      <c r="A24" s="237"/>
      <c r="C24" s="224" t="s">
        <v>38</v>
      </c>
      <c r="D24" s="225"/>
      <c r="E24" s="119">
        <v>60</v>
      </c>
      <c r="F24" s="172" t="s">
        <v>160</v>
      </c>
      <c r="L24" s="162"/>
      <c r="M24" s="153"/>
      <c r="N24" s="153"/>
      <c r="O24" s="153"/>
      <c r="P24" s="153"/>
      <c r="Q24" s="153"/>
      <c r="R24" s="153"/>
      <c r="S24" s="153"/>
      <c r="T24" s="153"/>
      <c r="U24" s="153"/>
      <c r="V24" s="154"/>
    </row>
    <row r="25" spans="1:35" ht="20.100000000000001" customHeight="1" x14ac:dyDescent="0.2">
      <c r="A25" s="237"/>
      <c r="C25" s="158"/>
      <c r="D25" s="159"/>
      <c r="E25" s="159"/>
      <c r="F25" s="172"/>
      <c r="L25" s="162"/>
      <c r="M25" s="153"/>
      <c r="N25" s="153"/>
      <c r="O25" s="153"/>
      <c r="P25" s="153"/>
      <c r="Q25" s="153"/>
      <c r="R25" s="153"/>
      <c r="S25" s="153"/>
      <c r="T25" s="153"/>
      <c r="U25" s="153"/>
      <c r="V25" s="154"/>
    </row>
    <row r="26" spans="1:35" ht="20.100000000000001" customHeight="1" x14ac:dyDescent="0.2">
      <c r="A26" s="237"/>
      <c r="C26" s="224" t="s">
        <v>37</v>
      </c>
      <c r="D26" s="225"/>
      <c r="E26" s="175">
        <v>240</v>
      </c>
      <c r="F26" s="172" t="s">
        <v>160</v>
      </c>
      <c r="G26" s="137"/>
      <c r="L26" s="241" t="s">
        <v>132</v>
      </c>
      <c r="M26" s="242"/>
      <c r="N26" s="242"/>
      <c r="O26" s="242"/>
      <c r="P26" s="242"/>
      <c r="Q26" s="242"/>
      <c r="R26" s="242"/>
      <c r="S26" s="242"/>
      <c r="T26" s="242"/>
      <c r="U26" s="242"/>
      <c r="V26" s="243"/>
    </row>
    <row r="27" spans="1:35" ht="20.100000000000001" customHeight="1" x14ac:dyDescent="0.2">
      <c r="A27" s="237"/>
      <c r="C27" s="158"/>
      <c r="D27" s="159"/>
      <c r="E27" s="159"/>
      <c r="F27" s="174"/>
      <c r="L27" s="241"/>
      <c r="M27" s="242"/>
      <c r="N27" s="242"/>
      <c r="O27" s="242"/>
      <c r="P27" s="242"/>
      <c r="Q27" s="242"/>
      <c r="R27" s="242"/>
      <c r="S27" s="242"/>
      <c r="T27" s="242"/>
      <c r="U27" s="242"/>
      <c r="V27" s="243"/>
    </row>
    <row r="28" spans="1:35" ht="20.100000000000001" customHeight="1" x14ac:dyDescent="0.2">
      <c r="A28" s="237"/>
      <c r="C28" s="224" t="s">
        <v>41</v>
      </c>
      <c r="D28" s="225"/>
      <c r="E28" s="206">
        <v>0</v>
      </c>
      <c r="F28" s="172" t="s">
        <v>149</v>
      </c>
      <c r="L28" s="162"/>
      <c r="M28" s="166" t="s">
        <v>123</v>
      </c>
      <c r="N28" s="153"/>
      <c r="O28" s="153"/>
      <c r="P28" s="153"/>
      <c r="Q28" s="153"/>
      <c r="R28" s="153"/>
      <c r="S28" s="153"/>
      <c r="T28" s="153"/>
      <c r="U28" s="153"/>
      <c r="V28" s="154"/>
    </row>
    <row r="29" spans="1:35" ht="20.100000000000001" customHeight="1" x14ac:dyDescent="0.2">
      <c r="A29" s="237"/>
      <c r="C29" s="158"/>
      <c r="D29" s="159"/>
      <c r="E29" s="159"/>
      <c r="F29" s="172"/>
      <c r="L29" s="162"/>
      <c r="M29" s="166" t="s">
        <v>126</v>
      </c>
      <c r="N29" s="153"/>
      <c r="O29" s="153"/>
      <c r="P29" s="153"/>
      <c r="Q29" s="153"/>
      <c r="R29" s="153"/>
      <c r="S29" s="153"/>
      <c r="T29" s="153"/>
      <c r="U29" s="153"/>
      <c r="V29" s="154"/>
    </row>
    <row r="30" spans="1:35" ht="20.100000000000001" customHeight="1" x14ac:dyDescent="0.2">
      <c r="A30" s="237"/>
      <c r="C30" s="224" t="s">
        <v>42</v>
      </c>
      <c r="D30" s="225"/>
      <c r="E30" s="175">
        <v>9</v>
      </c>
      <c r="F30" s="172" t="s">
        <v>149</v>
      </c>
      <c r="L30" s="205" t="s">
        <v>62</v>
      </c>
      <c r="M30" s="153"/>
      <c r="N30" s="153"/>
      <c r="O30" s="153"/>
      <c r="P30" s="153"/>
      <c r="Q30" s="153"/>
      <c r="R30" s="153"/>
      <c r="S30" s="153"/>
      <c r="T30" s="153"/>
      <c r="U30" s="153"/>
      <c r="V30" s="154"/>
    </row>
    <row r="31" spans="1:35" ht="20.100000000000001" customHeight="1" thickBot="1" x14ac:dyDescent="0.25">
      <c r="A31" s="237"/>
      <c r="C31" s="163"/>
      <c r="D31" s="164"/>
      <c r="E31" s="164"/>
      <c r="F31" s="165"/>
      <c r="L31" s="162"/>
      <c r="M31" s="153"/>
      <c r="N31" s="153"/>
      <c r="O31" s="153"/>
      <c r="P31" s="153"/>
      <c r="Q31" s="153"/>
      <c r="R31" s="153"/>
      <c r="S31" s="153"/>
      <c r="T31" s="153"/>
      <c r="U31" s="153"/>
      <c r="V31" s="154"/>
    </row>
    <row r="32" spans="1:35" ht="20.100000000000001" customHeight="1" x14ac:dyDescent="0.2">
      <c r="L32" s="162"/>
      <c r="M32" s="153"/>
      <c r="N32" s="153"/>
      <c r="O32" s="153"/>
      <c r="P32" s="153"/>
      <c r="Q32" s="153"/>
      <c r="R32" s="153"/>
      <c r="S32" s="153"/>
      <c r="T32" s="153"/>
      <c r="U32" s="153"/>
      <c r="V32" s="154"/>
    </row>
    <row r="33" spans="1:22" ht="20.100000000000001" customHeight="1" thickBot="1" x14ac:dyDescent="0.25">
      <c r="L33" s="205" t="s">
        <v>63</v>
      </c>
      <c r="M33" s="153"/>
      <c r="N33" s="153"/>
      <c r="O33" s="153"/>
      <c r="P33" s="153"/>
      <c r="Q33" s="153"/>
      <c r="R33" s="153"/>
      <c r="S33" s="153"/>
      <c r="T33" s="153"/>
      <c r="U33" s="153"/>
      <c r="V33" s="154"/>
    </row>
    <row r="34" spans="1:22" ht="20.100000000000001" customHeight="1" x14ac:dyDescent="0.2">
      <c r="A34" s="233" t="s">
        <v>117</v>
      </c>
      <c r="C34" s="221" t="s">
        <v>116</v>
      </c>
      <c r="D34" s="222"/>
      <c r="E34" s="222"/>
      <c r="F34" s="223"/>
      <c r="L34" s="162"/>
      <c r="M34" s="153"/>
      <c r="N34" s="153"/>
      <c r="O34" s="153"/>
      <c r="P34" s="153"/>
      <c r="Q34" s="153"/>
      <c r="R34" s="153"/>
      <c r="S34" s="153"/>
      <c r="T34" s="153"/>
      <c r="U34" s="153"/>
      <c r="V34" s="154"/>
    </row>
    <row r="35" spans="1:22" ht="20.100000000000001" customHeight="1" x14ac:dyDescent="0.2">
      <c r="A35" s="233"/>
      <c r="C35" s="158"/>
      <c r="D35" s="159"/>
      <c r="E35" s="159"/>
      <c r="F35" s="160"/>
      <c r="G35" s="14"/>
      <c r="L35" s="162"/>
      <c r="M35" s="153"/>
      <c r="N35" s="153"/>
      <c r="O35" s="153"/>
      <c r="P35" s="153"/>
      <c r="Q35" s="153"/>
      <c r="R35" s="153"/>
      <c r="S35" s="153"/>
      <c r="T35" s="153"/>
      <c r="U35" s="153"/>
      <c r="V35" s="154"/>
    </row>
    <row r="36" spans="1:22" ht="20.100000000000001" customHeight="1" x14ac:dyDescent="0.2">
      <c r="A36" s="233"/>
      <c r="C36" s="226" t="s">
        <v>84</v>
      </c>
      <c r="D36" s="227"/>
      <c r="E36" s="128">
        <f xml:space="preserve"> IF(ABS(MAX(Moment)) &gt; ABS(MIN(Moment)), ABS(MAX(Moment)), ABS(MIN(Moment)))</f>
        <v>5760</v>
      </c>
      <c r="F36" s="172" t="s">
        <v>150</v>
      </c>
      <c r="G36" s="14"/>
      <c r="L36" s="205" t="s">
        <v>58</v>
      </c>
      <c r="M36" s="153"/>
      <c r="N36" s="153"/>
      <c r="O36" s="153"/>
      <c r="P36" s="153"/>
      <c r="Q36" s="153"/>
      <c r="R36" s="153"/>
      <c r="S36" s="153"/>
      <c r="T36" s="153"/>
      <c r="U36" s="153"/>
      <c r="V36" s="154"/>
    </row>
    <row r="37" spans="1:22" ht="20.100000000000001" customHeight="1" x14ac:dyDescent="0.2">
      <c r="A37" s="233"/>
      <c r="C37" s="158" t="str">
        <f>IF( L&lt;=0,   "Error: L must be greater than zero",             IF( E&lt;=0,  "Error: E must be greater than zero.",              IF( I&lt;=0,   "Error: I must be greater than zero.",""   )))</f>
        <v/>
      </c>
      <c r="D37" s="159"/>
      <c r="E37" s="132"/>
      <c r="F37" s="160"/>
      <c r="G37" s="14"/>
      <c r="I37" s="17"/>
      <c r="J37" s="14"/>
      <c r="K37" s="24"/>
      <c r="L37" s="162"/>
      <c r="M37" s="153"/>
      <c r="N37" s="153"/>
      <c r="O37" s="153"/>
      <c r="P37" s="153"/>
      <c r="Q37" s="153"/>
      <c r="R37" s="153"/>
      <c r="S37" s="153"/>
      <c r="T37" s="153"/>
      <c r="U37" s="153"/>
      <c r="V37" s="154"/>
    </row>
    <row r="38" spans="1:22" ht="20.100000000000001" customHeight="1" x14ac:dyDescent="0.2">
      <c r="A38" s="233"/>
      <c r="C38" s="226" t="s">
        <v>86</v>
      </c>
      <c r="D38" s="227"/>
      <c r="E38" s="128">
        <f xml:space="preserve"> IF(ABS(MAX(Shear)) &gt; ABS(MIN(Shear)), ABS(MAX(Shear)), ABS(MIN(Shear)))</f>
        <v>1440</v>
      </c>
      <c r="F38" s="172" t="s">
        <v>148</v>
      </c>
      <c r="G38" s="14"/>
      <c r="I38" s="17"/>
      <c r="J38" s="14"/>
      <c r="K38" s="24"/>
      <c r="L38" s="162"/>
      <c r="M38" s="153"/>
      <c r="N38" s="153"/>
      <c r="O38" s="153"/>
      <c r="P38" s="153"/>
      <c r="Q38" s="153"/>
      <c r="R38" s="153"/>
      <c r="S38" s="153"/>
      <c r="T38" s="153"/>
      <c r="U38" s="153"/>
      <c r="V38" s="154"/>
    </row>
    <row r="39" spans="1:22" ht="20.100000000000001" customHeight="1" x14ac:dyDescent="0.2">
      <c r="A39" s="233"/>
      <c r="C39" s="176" t="str">
        <f xml:space="preserve"> IF(_a1&lt; 0,"Error: a1 must be a positive number or zero.",                    IF( _a1 &gt;=  L,"Error: a1 must be less than L.",                 "")   )</f>
        <v/>
      </c>
      <c r="D39" s="159"/>
      <c r="E39" s="177"/>
      <c r="F39" s="174"/>
      <c r="G39" s="14"/>
      <c r="I39" s="17"/>
      <c r="J39" s="14"/>
      <c r="K39" s="24"/>
      <c r="L39" s="162"/>
      <c r="M39" s="153"/>
      <c r="N39" s="153"/>
      <c r="O39" s="153"/>
      <c r="P39" s="153"/>
      <c r="Q39" s="153"/>
      <c r="R39" s="153"/>
      <c r="S39" s="153"/>
      <c r="T39" s="153"/>
      <c r="U39" s="153"/>
      <c r="V39" s="154"/>
    </row>
    <row r="40" spans="1:22" ht="20.100000000000001" customHeight="1" x14ac:dyDescent="0.2">
      <c r="A40" s="233"/>
      <c r="B40" s="22"/>
      <c r="C40" s="224" t="s">
        <v>85</v>
      </c>
      <c r="D40" s="225"/>
      <c r="E40" s="167">
        <f xml:space="preserve"> IF(ABS(MAX(Deflection)) &gt; ABS(MIN(Deflection)), ABS(MAX(Deflection)), ABS(MIN(Deflection)))</f>
        <v>138.24</v>
      </c>
      <c r="F40" s="172" t="s">
        <v>151</v>
      </c>
      <c r="G40" s="14"/>
      <c r="I40" s="17"/>
      <c r="J40" s="14"/>
      <c r="K40" s="24"/>
      <c r="L40" s="162"/>
      <c r="M40" s="153"/>
      <c r="N40" s="153"/>
      <c r="O40" s="153"/>
      <c r="P40" s="153"/>
      <c r="Q40" s="153"/>
      <c r="R40" s="153"/>
      <c r="S40" s="153"/>
      <c r="T40" s="153"/>
      <c r="U40" s="153"/>
      <c r="V40" s="154"/>
    </row>
    <row r="41" spans="1:22" ht="20.100000000000001" customHeight="1" x14ac:dyDescent="0.2">
      <c r="A41" s="233"/>
      <c r="B41" s="22"/>
      <c r="C41" s="158" t="str">
        <f xml:space="preserve"> IF( _a2 &lt;= 0,"Error: a2 must be  greater than zero.",                    IF(_a1 + _a2 &gt; L,"Error: a1 + a2 must be less than or equal to L.",  "")  )</f>
        <v/>
      </c>
      <c r="D41" s="159"/>
      <c r="E41" s="178"/>
      <c r="F41" s="160"/>
      <c r="G41" s="14"/>
      <c r="I41" s="17"/>
      <c r="J41" s="14"/>
      <c r="K41" s="24"/>
      <c r="L41" s="162"/>
      <c r="M41" s="153"/>
      <c r="N41" s="153"/>
      <c r="O41" s="153"/>
      <c r="P41" s="153"/>
      <c r="Q41" s="153"/>
      <c r="R41" s="153"/>
      <c r="S41" s="153"/>
      <c r="T41" s="153"/>
      <c r="U41" s="153"/>
      <c r="V41" s="154"/>
    </row>
    <row r="42" spans="1:22" ht="20.100000000000001" customHeight="1" x14ac:dyDescent="0.2">
      <c r="A42" s="233"/>
      <c r="B42" s="22"/>
      <c r="C42" s="224" t="s">
        <v>87</v>
      </c>
      <c r="D42" s="225"/>
      <c r="E42" s="129">
        <f xml:space="preserve"> -D209</f>
        <v>1440</v>
      </c>
      <c r="F42" s="172" t="s">
        <v>148</v>
      </c>
      <c r="G42" s="14"/>
      <c r="I42" s="17"/>
      <c r="J42" s="14"/>
      <c r="K42" s="24"/>
      <c r="L42" s="162"/>
      <c r="M42" s="153"/>
      <c r="N42" s="153"/>
      <c r="O42" s="153"/>
      <c r="P42" s="153"/>
      <c r="Q42" s="153"/>
      <c r="R42" s="153"/>
      <c r="S42" s="153"/>
      <c r="T42" s="153"/>
      <c r="U42" s="153"/>
      <c r="V42" s="154"/>
    </row>
    <row r="43" spans="1:22" ht="20.100000000000001" customHeight="1" x14ac:dyDescent="0.2">
      <c r="A43" s="233"/>
      <c r="B43" s="22"/>
      <c r="C43" s="158" t="str">
        <f xml:space="preserve"> IF(_a3 &lt;0,    "Error: a3 must be greater than or equal to zero.",                IF( _a3 &gt;=  L,"Error: a3 must be less than L.",             "" ) )</f>
        <v/>
      </c>
      <c r="D43" s="159"/>
      <c r="E43" s="136"/>
      <c r="F43" s="160"/>
      <c r="G43" s="14"/>
      <c r="I43" s="17"/>
      <c r="J43" s="14"/>
      <c r="K43" s="24"/>
      <c r="L43" s="162"/>
      <c r="M43" s="153"/>
      <c r="N43" s="153"/>
      <c r="O43" s="153"/>
      <c r="P43" s="153"/>
      <c r="Q43" s="153"/>
      <c r="R43" s="153"/>
      <c r="S43" s="153"/>
      <c r="T43" s="153"/>
      <c r="U43" s="153"/>
      <c r="V43" s="154"/>
    </row>
    <row r="44" spans="1:22" ht="20.100000000000001" customHeight="1" x14ac:dyDescent="0.2">
      <c r="A44" s="233"/>
      <c r="B44" s="22"/>
      <c r="C44" s="224" t="s">
        <v>88</v>
      </c>
      <c r="D44" s="225"/>
      <c r="E44" s="129">
        <f xml:space="preserve"> E209</f>
        <v>-5760</v>
      </c>
      <c r="F44" s="172" t="s">
        <v>150</v>
      </c>
      <c r="G44" s="14"/>
      <c r="I44" s="17"/>
      <c r="J44" s="14"/>
      <c r="K44" s="24"/>
      <c r="L44" s="162"/>
      <c r="M44" s="153"/>
      <c r="N44" s="153"/>
      <c r="O44" s="153"/>
      <c r="P44" s="153"/>
      <c r="Q44" s="153"/>
      <c r="R44" s="153"/>
      <c r="S44" s="153"/>
      <c r="T44" s="153"/>
      <c r="U44" s="153"/>
      <c r="V44" s="154"/>
    </row>
    <row r="45" spans="1:22" ht="20.100000000000001" customHeight="1" thickBot="1" x14ac:dyDescent="0.25">
      <c r="A45" s="233"/>
      <c r="B45" s="22"/>
      <c r="C45" s="214" t="str">
        <f xml:space="preserve"> IF( _a4 &lt;= 0,"Error: a4 must be greater than zero.",                    IF(_a1 + _a2 + _a3 + _a4 &gt;  L,"Error: a1 + a2 + a3 + a4 must be less than or equal to L.",  "")  )</f>
        <v/>
      </c>
      <c r="D45" s="164"/>
      <c r="E45" s="164"/>
      <c r="F45" s="165"/>
      <c r="G45" s="14"/>
      <c r="I45" s="17"/>
      <c r="J45" s="14"/>
      <c r="K45" s="24"/>
      <c r="L45" s="155"/>
      <c r="M45" s="156"/>
      <c r="N45" s="156"/>
      <c r="O45" s="156"/>
      <c r="P45" s="156"/>
      <c r="Q45" s="156"/>
      <c r="R45" s="156"/>
      <c r="S45" s="156"/>
      <c r="T45" s="156"/>
      <c r="U45" s="156"/>
      <c r="V45" s="157"/>
    </row>
    <row r="46" spans="1:22" ht="20.100000000000001" customHeight="1" x14ac:dyDescent="0.2">
      <c r="B46" s="22"/>
      <c r="E46" s="14"/>
      <c r="G46" s="14"/>
      <c r="I46" s="17"/>
      <c r="J46" s="14"/>
      <c r="K46" s="24"/>
    </row>
    <row r="47" spans="1:22" ht="20.100000000000001" customHeight="1" x14ac:dyDescent="0.2">
      <c r="B47" s="22"/>
      <c r="E47" s="14"/>
      <c r="G47" s="14"/>
      <c r="I47" s="17"/>
      <c r="J47" s="14"/>
      <c r="K47" s="24"/>
    </row>
    <row r="48" spans="1:22" ht="20.100000000000001" customHeight="1" x14ac:dyDescent="0.2">
      <c r="B48" s="22"/>
      <c r="E48" s="14"/>
      <c r="G48" s="14"/>
      <c r="I48" s="17"/>
      <c r="J48" s="14"/>
      <c r="K48" s="24"/>
    </row>
    <row r="49" spans="2:16" ht="20.100000000000001" customHeight="1" x14ac:dyDescent="0.2">
      <c r="B49" s="22"/>
      <c r="E49" s="14"/>
      <c r="G49" s="14"/>
      <c r="I49" s="17"/>
      <c r="J49" s="14"/>
      <c r="K49" s="24"/>
    </row>
    <row r="50" spans="2:16" ht="20.100000000000001" customHeight="1" x14ac:dyDescent="0.2">
      <c r="B50" s="22"/>
      <c r="E50" s="14"/>
      <c r="G50" s="14"/>
      <c r="I50" s="17"/>
      <c r="J50" s="14"/>
      <c r="K50" s="24"/>
    </row>
    <row r="51" spans="2:16" ht="20.100000000000001" customHeight="1" x14ac:dyDescent="0.2">
      <c r="B51" s="22"/>
      <c r="E51" s="14"/>
      <c r="G51" s="14"/>
      <c r="I51" s="17"/>
      <c r="J51" s="14"/>
      <c r="K51" s="24"/>
    </row>
    <row r="52" spans="2:16" ht="20.100000000000001" customHeight="1" x14ac:dyDescent="0.2">
      <c r="B52" s="22"/>
      <c r="E52" s="14"/>
      <c r="G52" s="14"/>
      <c r="I52" s="17"/>
      <c r="J52" s="14"/>
    </row>
    <row r="53" spans="2:16" ht="20.100000000000001" customHeight="1" x14ac:dyDescent="0.2">
      <c r="B53" s="22"/>
      <c r="E53" s="14"/>
      <c r="G53" s="14"/>
      <c r="I53" s="17"/>
      <c r="J53" s="14"/>
      <c r="K53" s="24"/>
    </row>
    <row r="54" spans="2:16" ht="20.100000000000001" customHeight="1" x14ac:dyDescent="0.2">
      <c r="B54" s="22"/>
      <c r="E54" s="14"/>
      <c r="G54" s="14"/>
      <c r="I54" s="17"/>
      <c r="J54" s="14"/>
      <c r="K54" s="24"/>
    </row>
    <row r="55" spans="2:16" ht="20.100000000000001" customHeight="1" x14ac:dyDescent="0.2">
      <c r="B55" s="22"/>
      <c r="E55" s="14"/>
      <c r="G55" s="14"/>
      <c r="I55" s="17"/>
      <c r="J55" s="14"/>
      <c r="K55" s="24"/>
    </row>
    <row r="56" spans="2:16" ht="20.100000000000001" customHeight="1" x14ac:dyDescent="0.2">
      <c r="B56" s="22"/>
      <c r="E56" s="14"/>
      <c r="G56" s="14"/>
      <c r="I56" s="17"/>
      <c r="J56" s="14"/>
      <c r="K56" s="24"/>
    </row>
    <row r="57" spans="2:16" ht="20.100000000000001" customHeight="1" x14ac:dyDescent="0.2">
      <c r="B57" s="22"/>
      <c r="E57" s="14"/>
      <c r="G57" s="14"/>
      <c r="I57" s="17"/>
      <c r="J57" s="14"/>
      <c r="K57" s="24"/>
    </row>
    <row r="58" spans="2:16" ht="20.100000000000001" customHeight="1" x14ac:dyDescent="0.2">
      <c r="B58" s="22"/>
      <c r="E58" s="14"/>
      <c r="G58" s="14"/>
      <c r="I58" s="17"/>
      <c r="J58" s="14"/>
      <c r="K58" s="24"/>
    </row>
    <row r="59" spans="2:16" ht="20.100000000000001" customHeight="1" x14ac:dyDescent="0.2">
      <c r="B59" s="22"/>
      <c r="E59" s="14"/>
      <c r="F59" s="14"/>
      <c r="G59" s="14"/>
      <c r="I59" s="29"/>
      <c r="J59" s="15"/>
      <c r="K59" s="24"/>
    </row>
    <row r="60" spans="2:16" ht="20.100000000000001" customHeight="1" x14ac:dyDescent="0.25">
      <c r="D60" s="15"/>
      <c r="E60" s="16"/>
      <c r="G60" s="14"/>
      <c r="I60" s="32"/>
      <c r="N60" s="8"/>
      <c r="P60" s="4"/>
    </row>
    <row r="61" spans="2:16" ht="20.100000000000001" customHeight="1" x14ac:dyDescent="0.35">
      <c r="F61" s="14"/>
      <c r="G61" s="14"/>
      <c r="H61" s="14"/>
      <c r="I61" s="30"/>
      <c r="L61" s="3"/>
      <c r="M61" s="12"/>
      <c r="N61" s="12"/>
      <c r="O61" s="13"/>
      <c r="P61" s="3"/>
    </row>
    <row r="62" spans="2:16" ht="20.100000000000001" customHeight="1" x14ac:dyDescent="0.35">
      <c r="F62" s="14"/>
      <c r="G62" s="14"/>
      <c r="I62" s="32"/>
      <c r="J62" s="14"/>
      <c r="M62" s="12"/>
      <c r="N62" s="12"/>
      <c r="O62" s="12"/>
      <c r="P62" s="4"/>
    </row>
    <row r="63" spans="2:16" ht="20.100000000000001" customHeight="1" x14ac:dyDescent="0.2">
      <c r="F63" s="14"/>
      <c r="G63" s="14"/>
      <c r="H63" s="14"/>
      <c r="I63" s="15"/>
    </row>
    <row r="64" spans="2:16" ht="20.100000000000001" customHeight="1" x14ac:dyDescent="0.2">
      <c r="F64" s="14"/>
      <c r="G64" s="14"/>
      <c r="H64" s="14"/>
      <c r="I64" s="15"/>
    </row>
    <row r="65" spans="2:9" ht="20.100000000000001" customHeight="1" x14ac:dyDescent="0.2">
      <c r="F65" s="14"/>
      <c r="G65" s="14"/>
      <c r="H65" s="14"/>
      <c r="I65" s="15"/>
    </row>
    <row r="66" spans="2:9" ht="20.100000000000001" customHeight="1" x14ac:dyDescent="0.2">
      <c r="F66" s="14"/>
      <c r="G66" s="14"/>
      <c r="H66" s="14"/>
      <c r="I66" s="15"/>
    </row>
    <row r="67" spans="2:9" ht="20.100000000000001" customHeight="1" x14ac:dyDescent="0.2">
      <c r="F67" s="14"/>
      <c r="G67" s="14"/>
      <c r="H67" s="14"/>
      <c r="I67" s="15"/>
    </row>
    <row r="68" spans="2:9" ht="20.100000000000001" customHeight="1" x14ac:dyDescent="0.2">
      <c r="F68" s="14"/>
      <c r="G68" s="14"/>
      <c r="H68" s="14"/>
      <c r="I68" s="15"/>
    </row>
    <row r="69" spans="2:9" ht="20.100000000000001" customHeight="1" x14ac:dyDescent="0.2">
      <c r="F69" s="14"/>
      <c r="G69" s="14"/>
      <c r="H69" s="14"/>
      <c r="I69" s="15"/>
    </row>
    <row r="70" spans="2:9" ht="20.100000000000001" customHeight="1" x14ac:dyDescent="0.2">
      <c r="B70" s="27"/>
      <c r="F70" s="14"/>
      <c r="G70" s="14"/>
      <c r="H70" s="14"/>
      <c r="I70" s="15"/>
    </row>
    <row r="71" spans="2:9" ht="20.100000000000001" customHeight="1" x14ac:dyDescent="0.2">
      <c r="B71" s="27"/>
      <c r="F71" s="14"/>
      <c r="G71" s="14"/>
      <c r="I71" s="15"/>
    </row>
    <row r="72" spans="2:9" ht="20.100000000000001" customHeight="1" x14ac:dyDescent="0.2">
      <c r="F72" s="14"/>
      <c r="G72" s="14"/>
      <c r="I72" s="15"/>
    </row>
    <row r="73" spans="2:9" ht="20.100000000000001" customHeight="1" x14ac:dyDescent="0.2">
      <c r="F73" s="14"/>
      <c r="G73" s="14"/>
      <c r="I73" s="15"/>
    </row>
    <row r="74" spans="2:9" ht="20.100000000000001" customHeight="1" x14ac:dyDescent="0.2">
      <c r="F74" s="14"/>
      <c r="G74" s="14"/>
      <c r="I74" s="15"/>
    </row>
    <row r="75" spans="2:9" ht="20.100000000000001" customHeight="1" x14ac:dyDescent="0.2">
      <c r="F75" s="14"/>
      <c r="G75" s="14"/>
      <c r="I75" s="15"/>
    </row>
    <row r="76" spans="2:9" ht="20.100000000000001" customHeight="1" x14ac:dyDescent="0.2">
      <c r="F76" s="14"/>
      <c r="G76" s="14"/>
      <c r="I76" s="15"/>
    </row>
    <row r="77" spans="2:9" ht="20.100000000000001" customHeight="1" x14ac:dyDescent="0.2">
      <c r="F77" s="14"/>
      <c r="G77" s="14"/>
      <c r="I77" s="15"/>
    </row>
    <row r="78" spans="2:9" ht="20.100000000000001" customHeight="1" x14ac:dyDescent="0.2">
      <c r="F78" s="14"/>
      <c r="G78" s="14"/>
      <c r="I78" s="15"/>
    </row>
    <row r="79" spans="2:9" ht="20.100000000000001" customHeight="1" x14ac:dyDescent="0.2">
      <c r="F79" s="14"/>
      <c r="G79" s="14"/>
      <c r="I79" s="15"/>
    </row>
    <row r="80" spans="2:9" ht="20.100000000000001" customHeight="1" x14ac:dyDescent="0.2">
      <c r="F80" s="14"/>
      <c r="G80" s="14"/>
      <c r="I80" s="15"/>
    </row>
    <row r="81" spans="2:9" ht="20.100000000000001" customHeight="1" x14ac:dyDescent="0.2">
      <c r="F81" s="14"/>
      <c r="G81" s="14"/>
      <c r="I81" s="15"/>
    </row>
    <row r="82" spans="2:9" ht="20.100000000000001" customHeight="1" x14ac:dyDescent="0.2">
      <c r="F82" s="14"/>
      <c r="G82" s="14"/>
      <c r="I82" s="15"/>
    </row>
    <row r="83" spans="2:9" ht="20.100000000000001" customHeight="1" x14ac:dyDescent="0.2">
      <c r="B83" s="27"/>
      <c r="F83" s="14"/>
      <c r="G83" s="14"/>
      <c r="I83" s="15"/>
    </row>
    <row r="84" spans="2:9" ht="20.100000000000001" customHeight="1" x14ac:dyDescent="0.2">
      <c r="B84" s="27"/>
      <c r="F84" s="14"/>
      <c r="G84" s="14"/>
      <c r="I84" s="15"/>
    </row>
    <row r="85" spans="2:9" ht="20.100000000000001" customHeight="1" x14ac:dyDescent="0.2">
      <c r="F85" s="14"/>
      <c r="G85" s="14"/>
      <c r="I85" s="15"/>
    </row>
    <row r="86" spans="2:9" ht="20.100000000000001" customHeight="1" x14ac:dyDescent="0.2">
      <c r="F86" s="14"/>
      <c r="G86" s="14"/>
      <c r="I86" s="15"/>
    </row>
    <row r="87" spans="2:9" ht="20.100000000000001" customHeight="1" x14ac:dyDescent="0.2">
      <c r="F87" s="14"/>
      <c r="G87" s="14"/>
      <c r="I87" s="15"/>
    </row>
    <row r="88" spans="2:9" ht="20.100000000000001" customHeight="1" x14ac:dyDescent="0.2">
      <c r="F88" s="14"/>
      <c r="G88" s="14"/>
      <c r="I88" s="15"/>
    </row>
    <row r="89" spans="2:9" ht="20.100000000000001" customHeight="1" x14ac:dyDescent="0.2">
      <c r="F89" s="14"/>
      <c r="G89" s="14"/>
      <c r="I89" s="15"/>
    </row>
    <row r="90" spans="2:9" ht="20.100000000000001" customHeight="1" x14ac:dyDescent="0.2">
      <c r="F90" s="14"/>
      <c r="G90" s="14"/>
      <c r="I90" s="15"/>
    </row>
    <row r="91" spans="2:9" ht="20.100000000000001" customHeight="1" x14ac:dyDescent="0.2">
      <c r="F91" s="14"/>
      <c r="G91" s="14"/>
      <c r="I91" s="15"/>
    </row>
    <row r="92" spans="2:9" ht="20.100000000000001" customHeight="1" x14ac:dyDescent="0.2">
      <c r="F92" s="14"/>
      <c r="G92" s="14"/>
      <c r="I92" s="15"/>
    </row>
    <row r="93" spans="2:9" ht="20.100000000000001" customHeight="1" x14ac:dyDescent="0.2">
      <c r="F93" s="14"/>
      <c r="G93" s="14"/>
      <c r="I93" s="15"/>
    </row>
    <row r="94" spans="2:9" ht="20.100000000000001" customHeight="1" x14ac:dyDescent="0.2">
      <c r="F94" s="14"/>
      <c r="G94" s="14"/>
      <c r="I94" s="15"/>
    </row>
    <row r="95" spans="2:9" ht="20.100000000000001" customHeight="1" x14ac:dyDescent="0.2">
      <c r="F95" s="14"/>
      <c r="G95" s="14"/>
      <c r="I95" s="15"/>
    </row>
    <row r="96" spans="2:9" ht="20.100000000000001" customHeight="1" x14ac:dyDescent="0.2">
      <c r="F96" s="14"/>
      <c r="G96" s="14"/>
      <c r="I96" s="15"/>
    </row>
    <row r="97" spans="2:9" ht="20.100000000000001" customHeight="1" x14ac:dyDescent="0.2">
      <c r="F97" s="14"/>
      <c r="G97" s="14"/>
      <c r="I97" s="15"/>
    </row>
    <row r="98" spans="2:9" ht="20.100000000000001" customHeight="1" x14ac:dyDescent="0.2">
      <c r="F98" s="14"/>
      <c r="G98" s="14"/>
      <c r="I98" s="15"/>
    </row>
    <row r="99" spans="2:9" ht="20.100000000000001" customHeight="1" x14ac:dyDescent="0.2">
      <c r="F99" s="14"/>
      <c r="G99" s="14"/>
      <c r="I99" s="15"/>
    </row>
    <row r="100" spans="2:9" ht="20.100000000000001" customHeight="1" x14ac:dyDescent="0.2">
      <c r="F100" s="14"/>
      <c r="G100" s="14"/>
      <c r="I100" s="15"/>
    </row>
    <row r="101" spans="2:9" ht="20.100000000000001" customHeight="1" x14ac:dyDescent="0.2">
      <c r="F101" s="14"/>
      <c r="G101" s="14"/>
      <c r="I101" s="15"/>
    </row>
    <row r="102" spans="2:9" ht="20.100000000000001" customHeight="1" x14ac:dyDescent="0.2">
      <c r="F102" s="14"/>
      <c r="G102" s="14"/>
      <c r="I102" s="15"/>
    </row>
    <row r="103" spans="2:9" ht="20.100000000000001" customHeight="1" x14ac:dyDescent="0.2">
      <c r="F103" s="14"/>
      <c r="G103" s="14"/>
      <c r="I103" s="15"/>
    </row>
    <row r="104" spans="2:9" ht="20.100000000000001" customHeight="1" x14ac:dyDescent="0.2">
      <c r="F104" s="14"/>
      <c r="G104" s="14"/>
      <c r="I104" s="15"/>
    </row>
    <row r="105" spans="2:9" ht="20.100000000000001" customHeight="1" x14ac:dyDescent="0.25">
      <c r="E105" s="25"/>
      <c r="F105" s="25" t="s">
        <v>50</v>
      </c>
      <c r="G105" s="14"/>
      <c r="I105" s="15"/>
    </row>
    <row r="106" spans="2:9" ht="20.100000000000001" customHeight="1" x14ac:dyDescent="0.25">
      <c r="B106" s="25"/>
      <c r="C106" s="25"/>
      <c r="D106" s="25" t="s">
        <v>3</v>
      </c>
      <c r="E106" s="25" t="s">
        <v>90</v>
      </c>
      <c r="F106" s="25" t="s">
        <v>51</v>
      </c>
    </row>
    <row r="107" spans="2:9" ht="20.100000000000001" customHeight="1" x14ac:dyDescent="0.25">
      <c r="B107" s="33" t="s">
        <v>4</v>
      </c>
      <c r="C107" s="33" t="s">
        <v>5</v>
      </c>
      <c r="D107" s="33" t="s">
        <v>6</v>
      </c>
      <c r="E107" s="33" t="s">
        <v>7</v>
      </c>
      <c r="F107" s="33" t="s">
        <v>8</v>
      </c>
    </row>
    <row r="108" spans="2:9" ht="20.100000000000001" customHeight="1" x14ac:dyDescent="0.2">
      <c r="B108" s="52"/>
      <c r="C108" s="53" t="s">
        <v>153</v>
      </c>
      <c r="D108" s="53" t="s">
        <v>154</v>
      </c>
      <c r="E108" s="53" t="s">
        <v>155</v>
      </c>
      <c r="F108" s="53" t="s">
        <v>156</v>
      </c>
    </row>
    <row r="109" spans="2:9" ht="20.100000000000001" customHeight="1" x14ac:dyDescent="0.2">
      <c r="B109" s="186">
        <v>0</v>
      </c>
      <c r="C109" s="183">
        <v>0</v>
      </c>
      <c r="D109" s="184">
        <f t="shared" ref="D109:D140" si="0" xml:space="preserve"> AC217 + AC322 + AC427 + AC532</f>
        <v>0</v>
      </c>
      <c r="E109" s="184">
        <f t="shared" ref="E109:E140" si="1" xml:space="preserve"> AD217 + AD322 + AD427 + AD532</f>
        <v>0</v>
      </c>
      <c r="F109" s="182">
        <f t="shared" ref="F109:F140" si="2" xml:space="preserve"> AF217 + AF322 + AF427 + AF532</f>
        <v>-138.24</v>
      </c>
    </row>
    <row r="110" spans="2:9" ht="20.100000000000001" customHeight="1" x14ac:dyDescent="0.2">
      <c r="B110" s="187">
        <f>+B109+1</f>
        <v>1</v>
      </c>
      <c r="C110" s="185">
        <f t="shared" ref="C110:C141" si="3">B110*L/100</f>
        <v>0.12</v>
      </c>
      <c r="D110" s="144">
        <f t="shared" si="0"/>
        <v>-0.14399999999999999</v>
      </c>
      <c r="E110" s="144">
        <f t="shared" si="1"/>
        <v>-5.7599999999999995E-3</v>
      </c>
      <c r="F110" s="180">
        <f t="shared" si="2"/>
        <v>-136.512000003456</v>
      </c>
    </row>
    <row r="111" spans="2:9" ht="20.100000000000001" customHeight="1" x14ac:dyDescent="0.2">
      <c r="B111" s="187">
        <f t="shared" ref="B111:B174" si="4">+B110+1</f>
        <v>2</v>
      </c>
      <c r="C111" s="185">
        <f t="shared" si="3"/>
        <v>0.24</v>
      </c>
      <c r="D111" s="144">
        <f t="shared" si="0"/>
        <v>-0.57599999999999996</v>
      </c>
      <c r="E111" s="144">
        <f t="shared" si="1"/>
        <v>-4.6079999999999996E-2</v>
      </c>
      <c r="F111" s="180">
        <f t="shared" si="2"/>
        <v>-134.78400011059202</v>
      </c>
    </row>
    <row r="112" spans="2:9" ht="20.100000000000001" customHeight="1" x14ac:dyDescent="0.2">
      <c r="B112" s="187">
        <f t="shared" si="4"/>
        <v>3</v>
      </c>
      <c r="C112" s="185">
        <f t="shared" si="3"/>
        <v>0.36</v>
      </c>
      <c r="D112" s="144">
        <f t="shared" si="0"/>
        <v>-1.296</v>
      </c>
      <c r="E112" s="144">
        <f t="shared" si="1"/>
        <v>-0.15551999999999999</v>
      </c>
      <c r="F112" s="180">
        <f t="shared" si="2"/>
        <v>-133.05600083980801</v>
      </c>
    </row>
    <row r="113" spans="2:9" ht="20.100000000000001" customHeight="1" x14ac:dyDescent="0.2">
      <c r="B113" s="187">
        <f t="shared" si="4"/>
        <v>4</v>
      </c>
      <c r="C113" s="185">
        <f t="shared" si="3"/>
        <v>0.48</v>
      </c>
      <c r="D113" s="144">
        <f t="shared" si="0"/>
        <v>-2.3039999999999998</v>
      </c>
      <c r="E113" s="144">
        <f t="shared" si="1"/>
        <v>-0.36863999999999997</v>
      </c>
      <c r="F113" s="180">
        <f t="shared" si="2"/>
        <v>-131.32800353894399</v>
      </c>
    </row>
    <row r="114" spans="2:9" ht="20.100000000000001" customHeight="1" x14ac:dyDescent="0.2">
      <c r="B114" s="187">
        <f t="shared" si="4"/>
        <v>5</v>
      </c>
      <c r="C114" s="185">
        <f t="shared" si="3"/>
        <v>0.6</v>
      </c>
      <c r="D114" s="144">
        <f t="shared" si="0"/>
        <v>-3.5999999999999996</v>
      </c>
      <c r="E114" s="144">
        <f t="shared" si="1"/>
        <v>-0.72</v>
      </c>
      <c r="F114" s="180">
        <f t="shared" si="2"/>
        <v>-129.60001080000004</v>
      </c>
    </row>
    <row r="115" spans="2:9" ht="20.100000000000001" customHeight="1" x14ac:dyDescent="0.2">
      <c r="B115" s="187">
        <f t="shared" si="4"/>
        <v>6</v>
      </c>
      <c r="C115" s="185">
        <f t="shared" si="3"/>
        <v>0.72</v>
      </c>
      <c r="D115" s="144">
        <f t="shared" si="0"/>
        <v>-5.1840000000000002</v>
      </c>
      <c r="E115" s="144">
        <f t="shared" si="1"/>
        <v>-1.2441599999999999</v>
      </c>
      <c r="F115" s="180">
        <f t="shared" si="2"/>
        <v>-127.87202687385602</v>
      </c>
    </row>
    <row r="116" spans="2:9" ht="20.100000000000001" customHeight="1" x14ac:dyDescent="0.2">
      <c r="B116" s="187">
        <f t="shared" si="4"/>
        <v>7</v>
      </c>
      <c r="C116" s="185">
        <f t="shared" si="3"/>
        <v>0.84</v>
      </c>
      <c r="D116" s="144">
        <f t="shared" si="0"/>
        <v>-7.0559999999999983</v>
      </c>
      <c r="E116" s="144">
        <f t="shared" si="1"/>
        <v>-1.9756799999999997</v>
      </c>
      <c r="F116" s="180">
        <f t="shared" si="2"/>
        <v>-126.14405808499201</v>
      </c>
    </row>
    <row r="117" spans="2:9" ht="20.100000000000001" customHeight="1" x14ac:dyDescent="0.2">
      <c r="B117" s="187">
        <f t="shared" si="4"/>
        <v>8</v>
      </c>
      <c r="C117" s="185">
        <f t="shared" si="3"/>
        <v>0.96</v>
      </c>
      <c r="D117" s="144">
        <f t="shared" si="0"/>
        <v>-9.2159999999999993</v>
      </c>
      <c r="E117" s="144">
        <f t="shared" si="1"/>
        <v>-2.9491199999999997</v>
      </c>
      <c r="F117" s="180">
        <f t="shared" si="2"/>
        <v>-124.41611324620801</v>
      </c>
    </row>
    <row r="118" spans="2:9" ht="20.100000000000001" customHeight="1" x14ac:dyDescent="0.2">
      <c r="B118" s="187">
        <f t="shared" si="4"/>
        <v>9</v>
      </c>
      <c r="C118" s="185">
        <f t="shared" si="3"/>
        <v>1.08</v>
      </c>
      <c r="D118" s="144">
        <f t="shared" si="0"/>
        <v>-11.664000000000001</v>
      </c>
      <c r="E118" s="144">
        <f t="shared" si="1"/>
        <v>-4.1990400000000001</v>
      </c>
      <c r="F118" s="180">
        <f t="shared" si="2"/>
        <v>-122.688204073344</v>
      </c>
    </row>
    <row r="119" spans="2:9" ht="20.100000000000001" customHeight="1" x14ac:dyDescent="0.2">
      <c r="B119" s="187">
        <f t="shared" si="4"/>
        <v>10</v>
      </c>
      <c r="C119" s="185">
        <f t="shared" si="3"/>
        <v>1.2</v>
      </c>
      <c r="D119" s="144">
        <f t="shared" si="0"/>
        <v>-14.399999999999999</v>
      </c>
      <c r="E119" s="144">
        <f t="shared" si="1"/>
        <v>-5.76</v>
      </c>
      <c r="F119" s="180">
        <f t="shared" si="2"/>
        <v>-120.96034560000001</v>
      </c>
      <c r="G119" s="14"/>
      <c r="I119" s="15"/>
    </row>
    <row r="120" spans="2:9" ht="20.100000000000001" customHeight="1" x14ac:dyDescent="0.2">
      <c r="B120" s="187">
        <f t="shared" si="4"/>
        <v>11</v>
      </c>
      <c r="C120" s="185">
        <f t="shared" si="3"/>
        <v>1.32</v>
      </c>
      <c r="D120" s="144">
        <f t="shared" si="0"/>
        <v>-17.424000000000003</v>
      </c>
      <c r="E120" s="144">
        <f t="shared" si="1"/>
        <v>-7.6665600000000005</v>
      </c>
      <c r="F120" s="180">
        <f t="shared" si="2"/>
        <v>-119.232556592256</v>
      </c>
      <c r="G120" s="14"/>
      <c r="I120" s="15"/>
    </row>
    <row r="121" spans="2:9" ht="20.100000000000001" customHeight="1" x14ac:dyDescent="0.2">
      <c r="B121" s="187">
        <f t="shared" si="4"/>
        <v>12</v>
      </c>
      <c r="C121" s="185">
        <f t="shared" si="3"/>
        <v>1.44</v>
      </c>
      <c r="D121" s="144">
        <f t="shared" si="0"/>
        <v>-20.736000000000001</v>
      </c>
      <c r="E121" s="144">
        <f t="shared" si="1"/>
        <v>-9.9532799999999995</v>
      </c>
      <c r="F121" s="180">
        <f t="shared" si="2"/>
        <v>-117.50485996339201</v>
      </c>
      <c r="G121" s="14"/>
      <c r="I121" s="15"/>
    </row>
    <row r="122" spans="2:9" ht="20.100000000000001" customHeight="1" x14ac:dyDescent="0.2">
      <c r="B122" s="187">
        <f t="shared" si="4"/>
        <v>13</v>
      </c>
      <c r="C122" s="185">
        <f t="shared" si="3"/>
        <v>1.56</v>
      </c>
      <c r="D122" s="144">
        <f t="shared" si="0"/>
        <v>-24.336000000000002</v>
      </c>
      <c r="E122" s="144">
        <f t="shared" si="1"/>
        <v>-12.654720000000001</v>
      </c>
      <c r="F122" s="180">
        <f t="shared" si="2"/>
        <v>-115.77728318860801</v>
      </c>
      <c r="G122" s="14"/>
      <c r="I122" s="15"/>
    </row>
    <row r="123" spans="2:9" ht="20.100000000000001" customHeight="1" x14ac:dyDescent="0.2">
      <c r="B123" s="187">
        <f t="shared" si="4"/>
        <v>14</v>
      </c>
      <c r="C123" s="185">
        <f t="shared" si="3"/>
        <v>1.68</v>
      </c>
      <c r="D123" s="144">
        <f t="shared" si="0"/>
        <v>-28.223999999999993</v>
      </c>
      <c r="E123" s="144">
        <f t="shared" si="1"/>
        <v>-15.805439999999997</v>
      </c>
      <c r="F123" s="180">
        <f t="shared" si="2"/>
        <v>-114.04985871974401</v>
      </c>
      <c r="G123" s="14"/>
      <c r="I123" s="15"/>
    </row>
    <row r="124" spans="2:9" ht="20.100000000000001" customHeight="1" x14ac:dyDescent="0.2">
      <c r="B124" s="187">
        <f t="shared" si="4"/>
        <v>15</v>
      </c>
      <c r="C124" s="185">
        <f t="shared" si="3"/>
        <v>1.8</v>
      </c>
      <c r="D124" s="144">
        <f t="shared" si="0"/>
        <v>-32.4</v>
      </c>
      <c r="E124" s="144">
        <f t="shared" si="1"/>
        <v>-19.440000000000005</v>
      </c>
      <c r="F124" s="180">
        <f t="shared" si="2"/>
        <v>-112.32262440000001</v>
      </c>
      <c r="G124" s="14"/>
      <c r="I124" s="15"/>
    </row>
    <row r="125" spans="2:9" ht="20.100000000000001" customHeight="1" x14ac:dyDescent="0.2">
      <c r="B125" s="187">
        <f t="shared" si="4"/>
        <v>16</v>
      </c>
      <c r="C125" s="185">
        <f t="shared" si="3"/>
        <v>1.92</v>
      </c>
      <c r="D125" s="144">
        <f t="shared" si="0"/>
        <v>-36.863999999999997</v>
      </c>
      <c r="E125" s="144">
        <f t="shared" si="1"/>
        <v>-23.592959999999998</v>
      </c>
      <c r="F125" s="180">
        <f t="shared" si="2"/>
        <v>-110.59562387865601</v>
      </c>
      <c r="G125" s="14"/>
      <c r="I125" s="15"/>
    </row>
    <row r="126" spans="2:9" ht="20.100000000000001" customHeight="1" x14ac:dyDescent="0.2">
      <c r="B126" s="187">
        <f t="shared" si="4"/>
        <v>17</v>
      </c>
      <c r="C126" s="185">
        <f t="shared" si="3"/>
        <v>2.04</v>
      </c>
      <c r="D126" s="144">
        <f t="shared" si="0"/>
        <v>-41.616</v>
      </c>
      <c r="E126" s="144">
        <f t="shared" si="1"/>
        <v>-28.298879999999997</v>
      </c>
      <c r="F126" s="180">
        <f t="shared" si="2"/>
        <v>-108.868907025792</v>
      </c>
      <c r="G126" s="14"/>
      <c r="I126" s="15"/>
    </row>
    <row r="127" spans="2:9" ht="20.100000000000001" customHeight="1" x14ac:dyDescent="0.2">
      <c r="B127" s="187">
        <f t="shared" si="4"/>
        <v>18</v>
      </c>
      <c r="C127" s="185">
        <f t="shared" si="3"/>
        <v>2.16</v>
      </c>
      <c r="D127" s="144">
        <f t="shared" si="0"/>
        <v>-46.656000000000006</v>
      </c>
      <c r="E127" s="144">
        <f t="shared" si="1"/>
        <v>-33.592320000000001</v>
      </c>
      <c r="F127" s="180">
        <f t="shared" si="2"/>
        <v>-107.14253034700801</v>
      </c>
      <c r="G127" s="14"/>
      <c r="I127" s="15"/>
    </row>
    <row r="128" spans="2:9" ht="20.100000000000001" customHeight="1" x14ac:dyDescent="0.2">
      <c r="B128" s="187">
        <f t="shared" si="4"/>
        <v>19</v>
      </c>
      <c r="C128" s="185">
        <f t="shared" si="3"/>
        <v>2.2799999999999998</v>
      </c>
      <c r="D128" s="144">
        <f t="shared" si="0"/>
        <v>-51.984000000000002</v>
      </c>
      <c r="E128" s="144">
        <f t="shared" si="1"/>
        <v>-39.507839999999995</v>
      </c>
      <c r="F128" s="180">
        <f t="shared" si="2"/>
        <v>-105.41655739814402</v>
      </c>
      <c r="G128" s="14"/>
      <c r="I128" s="15"/>
    </row>
    <row r="129" spans="2:9" ht="20.100000000000001" customHeight="1" x14ac:dyDescent="0.2">
      <c r="B129" s="187">
        <f t="shared" si="4"/>
        <v>20</v>
      </c>
      <c r="C129" s="185">
        <f t="shared" si="3"/>
        <v>2.4</v>
      </c>
      <c r="D129" s="144">
        <f t="shared" si="0"/>
        <v>-57.599999999999994</v>
      </c>
      <c r="E129" s="144">
        <f t="shared" si="1"/>
        <v>-46.08</v>
      </c>
      <c r="F129" s="180">
        <f t="shared" si="2"/>
        <v>-103.69105920000001</v>
      </c>
      <c r="G129" s="14"/>
      <c r="I129" s="15"/>
    </row>
    <row r="130" spans="2:9" ht="20.100000000000001" customHeight="1" x14ac:dyDescent="0.2">
      <c r="B130" s="187">
        <f t="shared" si="4"/>
        <v>21</v>
      </c>
      <c r="C130" s="185">
        <f t="shared" si="3"/>
        <v>2.52</v>
      </c>
      <c r="D130" s="144">
        <f t="shared" si="0"/>
        <v>-63.503999999999998</v>
      </c>
      <c r="E130" s="144">
        <f t="shared" si="1"/>
        <v>-53.343360000000004</v>
      </c>
      <c r="F130" s="180">
        <f t="shared" si="2"/>
        <v>-101.966114653056</v>
      </c>
      <c r="G130" s="14"/>
      <c r="I130" s="15"/>
    </row>
    <row r="131" spans="2:9" ht="20.100000000000001" customHeight="1" x14ac:dyDescent="0.2">
      <c r="B131" s="187">
        <f t="shared" si="4"/>
        <v>22</v>
      </c>
      <c r="C131" s="185">
        <f t="shared" si="3"/>
        <v>2.64</v>
      </c>
      <c r="D131" s="144">
        <f t="shared" si="0"/>
        <v>-69.696000000000012</v>
      </c>
      <c r="E131" s="144">
        <f t="shared" si="1"/>
        <v>-61.332480000000004</v>
      </c>
      <c r="F131" s="180">
        <f t="shared" si="2"/>
        <v>-100.241810952192</v>
      </c>
      <c r="G131" s="14"/>
      <c r="I131" s="15"/>
    </row>
    <row r="132" spans="2:9" ht="20.100000000000001" customHeight="1" x14ac:dyDescent="0.2">
      <c r="B132" s="187">
        <f t="shared" si="4"/>
        <v>23</v>
      </c>
      <c r="C132" s="185">
        <f t="shared" si="3"/>
        <v>2.76</v>
      </c>
      <c r="D132" s="144">
        <f t="shared" si="0"/>
        <v>-76.175999999999988</v>
      </c>
      <c r="E132" s="144">
        <f t="shared" si="1"/>
        <v>-70.081919999999982</v>
      </c>
      <c r="F132" s="180">
        <f t="shared" si="2"/>
        <v>-98.518244001408007</v>
      </c>
      <c r="G132" s="14"/>
      <c r="I132" s="15"/>
    </row>
    <row r="133" spans="2:9" ht="20.100000000000001" customHeight="1" x14ac:dyDescent="0.2">
      <c r="B133" s="187">
        <f t="shared" si="4"/>
        <v>24</v>
      </c>
      <c r="C133" s="185">
        <f t="shared" si="3"/>
        <v>2.88</v>
      </c>
      <c r="D133" s="144">
        <f t="shared" si="0"/>
        <v>-82.944000000000003</v>
      </c>
      <c r="E133" s="144">
        <f t="shared" si="1"/>
        <v>-79.626239999999996</v>
      </c>
      <c r="F133" s="180">
        <f t="shared" si="2"/>
        <v>-96.795518828544004</v>
      </c>
      <c r="G133" s="14"/>
      <c r="I133" s="15"/>
    </row>
    <row r="134" spans="2:9" ht="20.100000000000001" customHeight="1" x14ac:dyDescent="0.2">
      <c r="B134" s="187">
        <f t="shared" si="4"/>
        <v>25</v>
      </c>
      <c r="C134" s="185">
        <f t="shared" si="3"/>
        <v>3</v>
      </c>
      <c r="D134" s="144">
        <f t="shared" si="0"/>
        <v>-90</v>
      </c>
      <c r="E134" s="144">
        <f t="shared" si="1"/>
        <v>-90</v>
      </c>
      <c r="F134" s="180">
        <f t="shared" si="2"/>
        <v>-95.073750000000004</v>
      </c>
      <c r="G134" s="14"/>
      <c r="I134" s="15"/>
    </row>
    <row r="135" spans="2:9" ht="20.100000000000001" customHeight="1" x14ac:dyDescent="0.2">
      <c r="B135" s="187">
        <f t="shared" si="4"/>
        <v>26</v>
      </c>
      <c r="C135" s="185">
        <f t="shared" si="3"/>
        <v>3.12</v>
      </c>
      <c r="D135" s="144">
        <f t="shared" si="0"/>
        <v>-97.344000000000008</v>
      </c>
      <c r="E135" s="144">
        <f t="shared" si="1"/>
        <v>-101.23776000000001</v>
      </c>
      <c r="F135" s="180">
        <f t="shared" si="2"/>
        <v>-93.353062035456006</v>
      </c>
      <c r="G135" s="14"/>
      <c r="I135" s="15"/>
    </row>
    <row r="136" spans="2:9" ht="20.100000000000001" customHeight="1" x14ac:dyDescent="0.2">
      <c r="B136" s="187">
        <f t="shared" si="4"/>
        <v>27</v>
      </c>
      <c r="C136" s="185">
        <f t="shared" si="3"/>
        <v>3.24</v>
      </c>
      <c r="D136" s="144">
        <f t="shared" si="0"/>
        <v>-104.97600000000001</v>
      </c>
      <c r="E136" s="144">
        <f t="shared" si="1"/>
        <v>-113.37408000000003</v>
      </c>
      <c r="F136" s="180">
        <f t="shared" si="2"/>
        <v>-91.633589822592</v>
      </c>
      <c r="G136" s="14"/>
      <c r="I136" s="15"/>
    </row>
    <row r="137" spans="2:9" ht="20.100000000000001" customHeight="1" x14ac:dyDescent="0.2">
      <c r="B137" s="187">
        <f t="shared" si="4"/>
        <v>28</v>
      </c>
      <c r="C137" s="185">
        <f t="shared" si="3"/>
        <v>3.36</v>
      </c>
      <c r="D137" s="144">
        <f t="shared" si="0"/>
        <v>-112.89599999999996</v>
      </c>
      <c r="E137" s="144">
        <f t="shared" si="1"/>
        <v>-126.44351999999998</v>
      </c>
      <c r="F137" s="180">
        <f t="shared" si="2"/>
        <v>-89.915479031808005</v>
      </c>
      <c r="G137" s="14"/>
      <c r="I137" s="15"/>
    </row>
    <row r="138" spans="2:9" ht="20.100000000000001" customHeight="1" x14ac:dyDescent="0.2">
      <c r="B138" s="187">
        <f t="shared" si="4"/>
        <v>29</v>
      </c>
      <c r="C138" s="185">
        <f t="shared" si="3"/>
        <v>3.48</v>
      </c>
      <c r="D138" s="144">
        <f t="shared" si="0"/>
        <v>-121.104</v>
      </c>
      <c r="E138" s="144">
        <f t="shared" si="1"/>
        <v>-140.48064000000002</v>
      </c>
      <c r="F138" s="180">
        <f t="shared" si="2"/>
        <v>-88.198886530944009</v>
      </c>
      <c r="G138" s="14"/>
      <c r="I138" s="15"/>
    </row>
    <row r="139" spans="2:9" ht="20.100000000000001" customHeight="1" x14ac:dyDescent="0.2">
      <c r="B139" s="187">
        <f t="shared" si="4"/>
        <v>30</v>
      </c>
      <c r="C139" s="185">
        <f t="shared" si="3"/>
        <v>3.6</v>
      </c>
      <c r="D139" s="144">
        <f t="shared" si="0"/>
        <v>-129.6</v>
      </c>
      <c r="E139" s="144">
        <f t="shared" si="1"/>
        <v>-155.52000000000004</v>
      </c>
      <c r="F139" s="180">
        <f t="shared" si="2"/>
        <v>-86.483980800000012</v>
      </c>
      <c r="I139" s="15"/>
    </row>
    <row r="140" spans="2:9" ht="20.100000000000001" customHeight="1" x14ac:dyDescent="0.2">
      <c r="B140" s="187">
        <f t="shared" si="4"/>
        <v>31</v>
      </c>
      <c r="C140" s="185">
        <f t="shared" si="3"/>
        <v>3.72</v>
      </c>
      <c r="D140" s="144">
        <f t="shared" si="0"/>
        <v>-138.38400000000001</v>
      </c>
      <c r="E140" s="144">
        <f t="shared" si="1"/>
        <v>-171.59616000000003</v>
      </c>
      <c r="F140" s="180">
        <f t="shared" si="2"/>
        <v>-84.770942345856</v>
      </c>
      <c r="I140" s="15"/>
    </row>
    <row r="141" spans="2:9" ht="20.100000000000001" customHeight="1" x14ac:dyDescent="0.2">
      <c r="B141" s="187">
        <f t="shared" si="4"/>
        <v>32</v>
      </c>
      <c r="C141" s="185">
        <f t="shared" si="3"/>
        <v>3.84</v>
      </c>
      <c r="D141" s="144">
        <f t="shared" ref="D141:D172" si="5" xml:space="preserve"> AC249 + AC354 + AC459 + AC564</f>
        <v>-147.45599999999999</v>
      </c>
      <c r="E141" s="144">
        <f t="shared" ref="E141:E172" si="6" xml:space="preserve"> AD249 + AD354 + AD459 + AD564</f>
        <v>-188.74367999999998</v>
      </c>
      <c r="F141" s="180">
        <f t="shared" ref="F141:F172" si="7" xml:space="preserve"> AF249 + AF354 + AF459 + AF564</f>
        <v>-83.05996411699202</v>
      </c>
      <c r="I141" s="15"/>
    </row>
    <row r="142" spans="2:9" ht="20.100000000000001" customHeight="1" x14ac:dyDescent="0.2">
      <c r="B142" s="187">
        <f t="shared" si="4"/>
        <v>33</v>
      </c>
      <c r="C142" s="185">
        <f t="shared" ref="C142:C173" si="8">B142*L/100</f>
        <v>3.96</v>
      </c>
      <c r="D142" s="144">
        <f t="shared" si="5"/>
        <v>-156.816</v>
      </c>
      <c r="E142" s="144">
        <f t="shared" si="6"/>
        <v>-206.99711999999997</v>
      </c>
      <c r="F142" s="180">
        <f t="shared" si="7"/>
        <v>-81.351251918208007</v>
      </c>
      <c r="I142" s="15"/>
    </row>
    <row r="143" spans="2:9" ht="20.100000000000001" customHeight="1" x14ac:dyDescent="0.2">
      <c r="B143" s="187">
        <f t="shared" si="4"/>
        <v>34</v>
      </c>
      <c r="C143" s="185">
        <f t="shared" si="8"/>
        <v>4.08</v>
      </c>
      <c r="D143" s="144">
        <f t="shared" si="5"/>
        <v>-166.464</v>
      </c>
      <c r="E143" s="144">
        <f t="shared" si="6"/>
        <v>-226.39103999999998</v>
      </c>
      <c r="F143" s="180">
        <f t="shared" si="7"/>
        <v>-79.645024825343995</v>
      </c>
      <c r="I143" s="15"/>
    </row>
    <row r="144" spans="2:9" ht="20.100000000000001" customHeight="1" x14ac:dyDescent="0.2">
      <c r="B144" s="187">
        <f t="shared" si="4"/>
        <v>35</v>
      </c>
      <c r="C144" s="185">
        <f t="shared" si="8"/>
        <v>4.2</v>
      </c>
      <c r="D144" s="144">
        <f t="shared" si="5"/>
        <v>-176.4</v>
      </c>
      <c r="E144" s="144">
        <f t="shared" si="6"/>
        <v>-246.96000000000004</v>
      </c>
      <c r="F144" s="180">
        <f t="shared" si="7"/>
        <v>-77.941515600000002</v>
      </c>
    </row>
    <row r="145" spans="2:10" ht="20.100000000000001" customHeight="1" x14ac:dyDescent="0.2">
      <c r="B145" s="187">
        <f t="shared" si="4"/>
        <v>36</v>
      </c>
      <c r="C145" s="185">
        <f t="shared" si="8"/>
        <v>4.32</v>
      </c>
      <c r="D145" s="144">
        <f t="shared" si="5"/>
        <v>-186.62400000000002</v>
      </c>
      <c r="E145" s="144">
        <f t="shared" si="6"/>
        <v>-268.73856000000001</v>
      </c>
      <c r="F145" s="180">
        <f t="shared" si="7"/>
        <v>-76.240971104256005</v>
      </c>
      <c r="J145" s="19"/>
    </row>
    <row r="146" spans="2:10" ht="20.100000000000001" customHeight="1" x14ac:dyDescent="0.2">
      <c r="B146" s="187">
        <f t="shared" si="4"/>
        <v>37</v>
      </c>
      <c r="C146" s="185">
        <f t="shared" si="8"/>
        <v>4.4400000000000004</v>
      </c>
      <c r="D146" s="144">
        <f t="shared" si="5"/>
        <v>-197.13600000000005</v>
      </c>
      <c r="E146" s="144">
        <f t="shared" si="6"/>
        <v>-291.76128000000006</v>
      </c>
      <c r="F146" s="180">
        <f t="shared" si="7"/>
        <v>-74.543652715392</v>
      </c>
      <c r="J146" s="19"/>
    </row>
    <row r="147" spans="2:10" ht="20.100000000000001" customHeight="1" x14ac:dyDescent="0.2">
      <c r="B147" s="187">
        <f t="shared" si="4"/>
        <v>38</v>
      </c>
      <c r="C147" s="185">
        <f t="shared" si="8"/>
        <v>4.5599999999999996</v>
      </c>
      <c r="D147" s="144">
        <f t="shared" si="5"/>
        <v>-207.93600000000001</v>
      </c>
      <c r="E147" s="144">
        <f t="shared" si="6"/>
        <v>-316.06271999999996</v>
      </c>
      <c r="F147" s="180">
        <f t="shared" si="7"/>
        <v>-72.849836740608012</v>
      </c>
      <c r="J147" s="19"/>
    </row>
    <row r="148" spans="2:10" ht="20.100000000000001" customHeight="1" x14ac:dyDescent="0.2">
      <c r="B148" s="187">
        <f t="shared" si="4"/>
        <v>39</v>
      </c>
      <c r="C148" s="185">
        <f t="shared" si="8"/>
        <v>4.68</v>
      </c>
      <c r="D148" s="144">
        <f t="shared" si="5"/>
        <v>-219.02399999999997</v>
      </c>
      <c r="E148" s="144">
        <f t="shared" si="6"/>
        <v>-341.67743999999993</v>
      </c>
      <c r="F148" s="180">
        <f t="shared" si="7"/>
        <v>-71.159814831744015</v>
      </c>
      <c r="J148" s="19"/>
    </row>
    <row r="149" spans="2:10" ht="20.100000000000001" customHeight="1" x14ac:dyDescent="0.2">
      <c r="B149" s="187">
        <f t="shared" si="4"/>
        <v>40</v>
      </c>
      <c r="C149" s="185">
        <f t="shared" si="8"/>
        <v>4.8</v>
      </c>
      <c r="D149" s="144">
        <f t="shared" si="5"/>
        <v>-230.39999999999998</v>
      </c>
      <c r="E149" s="144">
        <f t="shared" si="6"/>
        <v>-368.64</v>
      </c>
      <c r="F149" s="180">
        <f t="shared" si="7"/>
        <v>-69.473894400000006</v>
      </c>
      <c r="J149" s="19"/>
    </row>
    <row r="150" spans="2:10" ht="20.100000000000001" customHeight="1" x14ac:dyDescent="0.2">
      <c r="B150" s="187">
        <f t="shared" si="4"/>
        <v>41</v>
      </c>
      <c r="C150" s="185">
        <f t="shared" si="8"/>
        <v>4.92</v>
      </c>
      <c r="D150" s="144">
        <f t="shared" si="5"/>
        <v>-242.06399999999999</v>
      </c>
      <c r="E150" s="144">
        <f t="shared" si="6"/>
        <v>-396.98496</v>
      </c>
      <c r="F150" s="180">
        <f t="shared" si="7"/>
        <v>-67.792399030656014</v>
      </c>
      <c r="J150" s="19"/>
    </row>
    <row r="151" spans="2:10" ht="20.100000000000001" customHeight="1" x14ac:dyDescent="0.2">
      <c r="B151" s="187">
        <f t="shared" si="4"/>
        <v>42</v>
      </c>
      <c r="C151" s="185">
        <f t="shared" si="8"/>
        <v>5.04</v>
      </c>
      <c r="D151" s="144">
        <f t="shared" si="5"/>
        <v>-254.01599999999999</v>
      </c>
      <c r="E151" s="144">
        <f t="shared" si="6"/>
        <v>-426.74688000000003</v>
      </c>
      <c r="F151" s="180">
        <f t="shared" si="7"/>
        <v>-66.115668897792006</v>
      </c>
      <c r="J151" s="19"/>
    </row>
    <row r="152" spans="2:10" ht="20.100000000000001" customHeight="1" x14ac:dyDescent="0.2">
      <c r="B152" s="187">
        <f t="shared" si="4"/>
        <v>43</v>
      </c>
      <c r="C152" s="185">
        <f t="shared" si="8"/>
        <v>5.16</v>
      </c>
      <c r="D152" s="144">
        <f t="shared" si="5"/>
        <v>-266.25600000000003</v>
      </c>
      <c r="E152" s="144">
        <f t="shared" si="6"/>
        <v>-457.96032000000002</v>
      </c>
      <c r="F152" s="180">
        <f t="shared" si="7"/>
        <v>-64.444061179008003</v>
      </c>
      <c r="J152" s="19"/>
    </row>
    <row r="153" spans="2:10" ht="20.100000000000001" customHeight="1" x14ac:dyDescent="0.2">
      <c r="B153" s="187">
        <f t="shared" si="4"/>
        <v>44</v>
      </c>
      <c r="C153" s="185">
        <f t="shared" si="8"/>
        <v>5.28</v>
      </c>
      <c r="D153" s="144">
        <f t="shared" si="5"/>
        <v>-278.78400000000005</v>
      </c>
      <c r="E153" s="144">
        <f t="shared" si="6"/>
        <v>-490.65984000000003</v>
      </c>
      <c r="F153" s="180">
        <f t="shared" si="7"/>
        <v>-62.777950470143999</v>
      </c>
      <c r="J153" s="19"/>
    </row>
    <row r="154" spans="2:10" ht="20.100000000000001" customHeight="1" x14ac:dyDescent="0.2">
      <c r="B154" s="187">
        <f t="shared" si="4"/>
        <v>45</v>
      </c>
      <c r="C154" s="185">
        <f t="shared" si="8"/>
        <v>5.4</v>
      </c>
      <c r="D154" s="144">
        <f t="shared" si="5"/>
        <v>-291.60000000000002</v>
      </c>
      <c r="E154" s="144">
        <f t="shared" si="6"/>
        <v>-524.88000000000011</v>
      </c>
      <c r="F154" s="180">
        <f t="shared" si="7"/>
        <v>-61.117729200000007</v>
      </c>
      <c r="J154" s="19"/>
    </row>
    <row r="155" spans="2:10" ht="20.100000000000001" customHeight="1" x14ac:dyDescent="0.2">
      <c r="B155" s="187">
        <f t="shared" si="4"/>
        <v>46</v>
      </c>
      <c r="C155" s="185">
        <f t="shared" si="8"/>
        <v>5.52</v>
      </c>
      <c r="D155" s="144">
        <f t="shared" si="5"/>
        <v>-304.70399999999995</v>
      </c>
      <c r="E155" s="144">
        <f t="shared" si="6"/>
        <v>-560.65535999999986</v>
      </c>
      <c r="F155" s="180">
        <f t="shared" si="7"/>
        <v>-59.463808045056012</v>
      </c>
      <c r="J155" s="19"/>
    </row>
    <row r="156" spans="2:10" ht="20.100000000000001" customHeight="1" x14ac:dyDescent="0.2">
      <c r="B156" s="187">
        <f t="shared" si="4"/>
        <v>47</v>
      </c>
      <c r="C156" s="185">
        <f t="shared" si="8"/>
        <v>5.64</v>
      </c>
      <c r="D156" s="144">
        <f t="shared" si="5"/>
        <v>-318.09599999999995</v>
      </c>
      <c r="E156" s="144">
        <f t="shared" si="6"/>
        <v>-598.02047999999979</v>
      </c>
      <c r="F156" s="180">
        <f t="shared" si="7"/>
        <v>-57.816616344192013</v>
      </c>
      <c r="J156" s="19"/>
    </row>
    <row r="157" spans="2:10" ht="20.100000000000001" customHeight="1" x14ac:dyDescent="0.2">
      <c r="B157" s="187">
        <f t="shared" si="4"/>
        <v>48</v>
      </c>
      <c r="C157" s="185">
        <f t="shared" si="8"/>
        <v>5.76</v>
      </c>
      <c r="D157" s="144">
        <f t="shared" si="5"/>
        <v>-331.77600000000001</v>
      </c>
      <c r="E157" s="144">
        <f t="shared" si="6"/>
        <v>-637.00991999999997</v>
      </c>
      <c r="F157" s="180">
        <f t="shared" si="7"/>
        <v>-56.176602513408007</v>
      </c>
      <c r="J157" s="19"/>
    </row>
    <row r="158" spans="2:10" ht="20.100000000000001" customHeight="1" x14ac:dyDescent="0.2">
      <c r="B158" s="187">
        <f t="shared" si="4"/>
        <v>49</v>
      </c>
      <c r="C158" s="185">
        <f t="shared" si="8"/>
        <v>5.88</v>
      </c>
      <c r="D158" s="144">
        <f t="shared" si="5"/>
        <v>-345.74399999999997</v>
      </c>
      <c r="E158" s="144">
        <f t="shared" si="6"/>
        <v>-677.65823999999986</v>
      </c>
      <c r="F158" s="180">
        <f t="shared" si="7"/>
        <v>-54.544234460544011</v>
      </c>
      <c r="J158" s="19"/>
    </row>
    <row r="159" spans="2:10" ht="20.100000000000001" customHeight="1" x14ac:dyDescent="0.2">
      <c r="B159" s="187">
        <f t="shared" si="4"/>
        <v>50</v>
      </c>
      <c r="C159" s="185">
        <f t="shared" si="8"/>
        <v>6</v>
      </c>
      <c r="D159" s="144">
        <f t="shared" si="5"/>
        <v>-360</v>
      </c>
      <c r="E159" s="144">
        <f t="shared" si="6"/>
        <v>-720</v>
      </c>
      <c r="F159" s="180">
        <f t="shared" si="7"/>
        <v>-52.92</v>
      </c>
      <c r="J159" s="19"/>
    </row>
    <row r="160" spans="2:10" ht="20.100000000000001" customHeight="1" x14ac:dyDescent="0.2">
      <c r="B160" s="187">
        <f t="shared" si="4"/>
        <v>51</v>
      </c>
      <c r="C160" s="185">
        <f t="shared" si="8"/>
        <v>6.12</v>
      </c>
      <c r="D160" s="144">
        <f t="shared" si="5"/>
        <v>-374.54400000000004</v>
      </c>
      <c r="E160" s="144">
        <f t="shared" si="6"/>
        <v>-764.06975999999997</v>
      </c>
      <c r="F160" s="180">
        <f t="shared" si="7"/>
        <v>-51.304407267456007</v>
      </c>
      <c r="J160" s="19"/>
    </row>
    <row r="161" spans="2:18" ht="20.100000000000001" customHeight="1" x14ac:dyDescent="0.2">
      <c r="B161" s="187">
        <f t="shared" si="4"/>
        <v>52</v>
      </c>
      <c r="C161" s="185">
        <f t="shared" si="8"/>
        <v>6.24</v>
      </c>
      <c r="D161" s="144">
        <f t="shared" si="5"/>
        <v>-389.37600000000003</v>
      </c>
      <c r="E161" s="144">
        <f t="shared" si="6"/>
        <v>-809.90208000000007</v>
      </c>
      <c r="F161" s="180">
        <f t="shared" si="7"/>
        <v>-49.697985134592003</v>
      </c>
      <c r="J161" s="19"/>
    </row>
    <row r="162" spans="2:18" ht="20.100000000000001" customHeight="1" x14ac:dyDescent="0.2">
      <c r="B162" s="187">
        <f t="shared" si="4"/>
        <v>53</v>
      </c>
      <c r="C162" s="185">
        <f t="shared" si="8"/>
        <v>6.36</v>
      </c>
      <c r="D162" s="144">
        <f t="shared" si="5"/>
        <v>-404.49600000000004</v>
      </c>
      <c r="E162" s="144">
        <f t="shared" si="6"/>
        <v>-857.53152000000011</v>
      </c>
      <c r="F162" s="180">
        <f t="shared" si="7"/>
        <v>-48.101283623808008</v>
      </c>
      <c r="J162" s="19"/>
    </row>
    <row r="163" spans="2:18" ht="20.100000000000001" customHeight="1" x14ac:dyDescent="0.2">
      <c r="B163" s="187">
        <f t="shared" si="4"/>
        <v>54</v>
      </c>
      <c r="C163" s="185">
        <f t="shared" si="8"/>
        <v>6.48</v>
      </c>
      <c r="D163" s="144">
        <f t="shared" si="5"/>
        <v>-419.90400000000005</v>
      </c>
      <c r="E163" s="144">
        <f t="shared" si="6"/>
        <v>-906.99264000000028</v>
      </c>
      <c r="F163" s="180">
        <f t="shared" si="7"/>
        <v>-46.514874322943996</v>
      </c>
      <c r="J163" s="19"/>
    </row>
    <row r="164" spans="2:18" ht="20.100000000000001" customHeight="1" x14ac:dyDescent="0.2">
      <c r="B164" s="187">
        <f t="shared" si="4"/>
        <v>55</v>
      </c>
      <c r="C164" s="185">
        <f t="shared" si="8"/>
        <v>6.6</v>
      </c>
      <c r="D164" s="144">
        <f t="shared" si="5"/>
        <v>-435.59999999999997</v>
      </c>
      <c r="E164" s="144">
        <f t="shared" si="6"/>
        <v>-958.31999999999994</v>
      </c>
      <c r="F164" s="180">
        <f t="shared" si="7"/>
        <v>-44.939350800000014</v>
      </c>
      <c r="J164" s="19"/>
    </row>
    <row r="165" spans="2:18" ht="20.100000000000001" customHeight="1" x14ac:dyDescent="0.2">
      <c r="B165" s="187">
        <f t="shared" si="4"/>
        <v>56</v>
      </c>
      <c r="C165" s="185">
        <f t="shared" si="8"/>
        <v>6.72</v>
      </c>
      <c r="D165" s="144">
        <f t="shared" si="5"/>
        <v>-451.58399999999989</v>
      </c>
      <c r="E165" s="144">
        <f t="shared" si="6"/>
        <v>-1011.5481599999998</v>
      </c>
      <c r="F165" s="180">
        <f t="shared" si="7"/>
        <v>-43.375329017856011</v>
      </c>
      <c r="J165" s="19"/>
      <c r="P165" s="16"/>
      <c r="R165" s="16"/>
    </row>
    <row r="166" spans="2:18" ht="20.100000000000001" customHeight="1" x14ac:dyDescent="0.2">
      <c r="B166" s="187">
        <f t="shared" si="4"/>
        <v>57</v>
      </c>
      <c r="C166" s="185">
        <f t="shared" si="8"/>
        <v>6.84</v>
      </c>
      <c r="D166" s="144">
        <f t="shared" si="5"/>
        <v>-467.85599999999994</v>
      </c>
      <c r="E166" s="144">
        <f t="shared" si="6"/>
        <v>-1066.7116799999999</v>
      </c>
      <c r="F166" s="180">
        <f t="shared" si="7"/>
        <v>-41.823447748992017</v>
      </c>
      <c r="J166" s="19"/>
    </row>
    <row r="167" spans="2:18" ht="20.100000000000001" customHeight="1" x14ac:dyDescent="0.2">
      <c r="B167" s="187">
        <f t="shared" si="4"/>
        <v>58</v>
      </c>
      <c r="C167" s="185">
        <f t="shared" si="8"/>
        <v>6.96</v>
      </c>
      <c r="D167" s="144">
        <f t="shared" si="5"/>
        <v>-484.416</v>
      </c>
      <c r="E167" s="144">
        <f t="shared" si="6"/>
        <v>-1123.8451200000002</v>
      </c>
      <c r="F167" s="180">
        <f t="shared" si="7"/>
        <v>-40.284368990208009</v>
      </c>
      <c r="J167" s="19"/>
    </row>
    <row r="168" spans="2:18" ht="20.100000000000001" customHeight="1" x14ac:dyDescent="0.2">
      <c r="B168" s="187">
        <f t="shared" si="4"/>
        <v>59</v>
      </c>
      <c r="C168" s="185">
        <f t="shared" si="8"/>
        <v>7.08</v>
      </c>
      <c r="D168" s="144">
        <f t="shared" si="5"/>
        <v>-501.26400000000007</v>
      </c>
      <c r="E168" s="144">
        <f t="shared" si="6"/>
        <v>-1182.9830400000001</v>
      </c>
      <c r="F168" s="180">
        <f t="shared" si="7"/>
        <v>-38.758778377344008</v>
      </c>
      <c r="J168" s="19"/>
    </row>
    <row r="169" spans="2:18" ht="20.100000000000001" customHeight="1" x14ac:dyDescent="0.2">
      <c r="B169" s="187">
        <f t="shared" si="4"/>
        <v>60</v>
      </c>
      <c r="C169" s="185">
        <f t="shared" si="8"/>
        <v>7.2</v>
      </c>
      <c r="D169" s="144">
        <f t="shared" si="5"/>
        <v>-518.4</v>
      </c>
      <c r="E169" s="144">
        <f t="shared" si="6"/>
        <v>-1244.1600000000003</v>
      </c>
      <c r="F169" s="180">
        <f t="shared" si="7"/>
        <v>-37.247385600000001</v>
      </c>
      <c r="J169" s="19"/>
    </row>
    <row r="170" spans="2:18" ht="20.100000000000001" customHeight="1" x14ac:dyDescent="0.2">
      <c r="B170" s="187">
        <f t="shared" si="4"/>
        <v>61</v>
      </c>
      <c r="C170" s="185">
        <f t="shared" si="8"/>
        <v>7.32</v>
      </c>
      <c r="D170" s="144">
        <f t="shared" si="5"/>
        <v>-535.82400000000007</v>
      </c>
      <c r="E170" s="144">
        <f t="shared" si="6"/>
        <v>-1307.41056</v>
      </c>
      <c r="F170" s="180">
        <f t="shared" si="7"/>
        <v>-35.75092481625601</v>
      </c>
      <c r="J170" s="19"/>
    </row>
    <row r="171" spans="2:18" ht="20.100000000000001" customHeight="1" x14ac:dyDescent="0.2">
      <c r="B171" s="187">
        <f t="shared" si="4"/>
        <v>62</v>
      </c>
      <c r="C171" s="185">
        <f t="shared" si="8"/>
        <v>7.44</v>
      </c>
      <c r="D171" s="144">
        <f t="shared" si="5"/>
        <v>-553.53600000000006</v>
      </c>
      <c r="E171" s="144">
        <f t="shared" si="6"/>
        <v>-1372.7692800000002</v>
      </c>
      <c r="F171" s="180">
        <f t="shared" si="7"/>
        <v>-34.270155067391997</v>
      </c>
      <c r="J171" s="19"/>
    </row>
    <row r="172" spans="2:18" ht="20.100000000000001" customHeight="1" x14ac:dyDescent="0.2">
      <c r="B172" s="187">
        <f t="shared" si="4"/>
        <v>63</v>
      </c>
      <c r="C172" s="185">
        <f t="shared" si="8"/>
        <v>7.56</v>
      </c>
      <c r="D172" s="144">
        <f t="shared" si="5"/>
        <v>-571.53599999999994</v>
      </c>
      <c r="E172" s="144">
        <f t="shared" si="6"/>
        <v>-1440.27072</v>
      </c>
      <c r="F172" s="180">
        <f t="shared" si="7"/>
        <v>-32.805860692608022</v>
      </c>
      <c r="J172" s="19"/>
    </row>
    <row r="173" spans="2:18" ht="20.100000000000001" customHeight="1" x14ac:dyDescent="0.2">
      <c r="B173" s="187">
        <f t="shared" si="4"/>
        <v>64</v>
      </c>
      <c r="C173" s="185">
        <f t="shared" si="8"/>
        <v>7.68</v>
      </c>
      <c r="D173" s="144">
        <f t="shared" ref="D173:D204" si="9" xml:space="preserve"> AC281 + AC386 + AC491 + AC596</f>
        <v>-589.82399999999996</v>
      </c>
      <c r="E173" s="144">
        <f t="shared" ref="E173:E204" si="10" xml:space="preserve"> AD281 + AD386 + AD491 + AD596</f>
        <v>-1509.9494399999999</v>
      </c>
      <c r="F173" s="180">
        <f t="shared" ref="F173:F204" si="11" xml:space="preserve"> AF281 + AF386 + AF491 + AF596</f>
        <v>-31.358851743744012</v>
      </c>
      <c r="J173" s="19"/>
    </row>
    <row r="174" spans="2:18" ht="20.100000000000001" customHeight="1" x14ac:dyDescent="0.2">
      <c r="B174" s="187">
        <f t="shared" si="4"/>
        <v>65</v>
      </c>
      <c r="C174" s="185">
        <f t="shared" ref="C174:C205" si="12">B174*L/100</f>
        <v>7.8</v>
      </c>
      <c r="D174" s="144">
        <f t="shared" si="9"/>
        <v>-608.4</v>
      </c>
      <c r="E174" s="144">
        <f t="shared" si="10"/>
        <v>-1581.84</v>
      </c>
      <c r="F174" s="180">
        <f t="shared" si="11"/>
        <v>-29.929964400000017</v>
      </c>
      <c r="J174" s="19"/>
    </row>
    <row r="175" spans="2:18" ht="20.100000000000001" customHeight="1" x14ac:dyDescent="0.2">
      <c r="B175" s="187">
        <f t="shared" ref="B175:B209" si="13">+B174+1</f>
        <v>66</v>
      </c>
      <c r="C175" s="185">
        <f t="shared" si="12"/>
        <v>7.92</v>
      </c>
      <c r="D175" s="144">
        <f t="shared" si="9"/>
        <v>-627.26400000000001</v>
      </c>
      <c r="E175" s="144">
        <f t="shared" si="10"/>
        <v>-1655.9769599999997</v>
      </c>
      <c r="F175" s="180">
        <f t="shared" si="11"/>
        <v>-28.520061382656007</v>
      </c>
      <c r="J175" s="19"/>
    </row>
    <row r="176" spans="2:18" ht="20.100000000000001" customHeight="1" x14ac:dyDescent="0.2">
      <c r="B176" s="187">
        <f t="shared" si="13"/>
        <v>67</v>
      </c>
      <c r="C176" s="185">
        <f t="shared" si="12"/>
        <v>8.0399999999999991</v>
      </c>
      <c r="D176" s="144">
        <f t="shared" si="9"/>
        <v>-646.41599999999983</v>
      </c>
      <c r="E176" s="144">
        <f t="shared" si="10"/>
        <v>-1732.3948799999994</v>
      </c>
      <c r="F176" s="180">
        <f t="shared" si="11"/>
        <v>-27.130032369792008</v>
      </c>
      <c r="J176" s="19"/>
    </row>
    <row r="177" spans="2:14" ht="20.100000000000001" customHeight="1" x14ac:dyDescent="0.2">
      <c r="B177" s="187">
        <f t="shared" si="13"/>
        <v>68</v>
      </c>
      <c r="C177" s="185">
        <f t="shared" si="12"/>
        <v>8.16</v>
      </c>
      <c r="D177" s="144">
        <f t="shared" si="9"/>
        <v>-665.85599999999999</v>
      </c>
      <c r="E177" s="144">
        <f t="shared" si="10"/>
        <v>-1811.1283199999998</v>
      </c>
      <c r="F177" s="180">
        <f t="shared" si="11"/>
        <v>-25.760794411008007</v>
      </c>
      <c r="J177" s="19"/>
    </row>
    <row r="178" spans="2:14" ht="20.100000000000001" customHeight="1" x14ac:dyDescent="0.2">
      <c r="B178" s="187">
        <f t="shared" si="13"/>
        <v>69</v>
      </c>
      <c r="C178" s="185">
        <f t="shared" si="12"/>
        <v>8.2799999999999994</v>
      </c>
      <c r="D178" s="144">
        <f t="shared" si="9"/>
        <v>-685.58399999999995</v>
      </c>
      <c r="E178" s="144">
        <f t="shared" si="10"/>
        <v>-1892.2118399999995</v>
      </c>
      <c r="F178" s="180">
        <f t="shared" si="11"/>
        <v>-24.413292342144008</v>
      </c>
      <c r="J178" s="19"/>
      <c r="N178" s="16"/>
    </row>
    <row r="179" spans="2:14" ht="20.100000000000001" customHeight="1" x14ac:dyDescent="0.2">
      <c r="B179" s="187">
        <f t="shared" si="13"/>
        <v>70</v>
      </c>
      <c r="C179" s="185">
        <f t="shared" si="12"/>
        <v>8.4</v>
      </c>
      <c r="D179" s="144">
        <f t="shared" si="9"/>
        <v>-705.6</v>
      </c>
      <c r="E179" s="144">
        <f t="shared" si="10"/>
        <v>-1975.6800000000003</v>
      </c>
      <c r="F179" s="180">
        <f t="shared" si="11"/>
        <v>-23.088499200000001</v>
      </c>
      <c r="J179" s="19"/>
    </row>
    <row r="180" spans="2:14" ht="20.100000000000001" customHeight="1" x14ac:dyDescent="0.2">
      <c r="B180" s="187">
        <f t="shared" si="13"/>
        <v>71</v>
      </c>
      <c r="C180" s="185">
        <f t="shared" si="12"/>
        <v>8.52</v>
      </c>
      <c r="D180" s="144">
        <f t="shared" si="9"/>
        <v>-725.90399999999988</v>
      </c>
      <c r="E180" s="144">
        <f t="shared" si="10"/>
        <v>-2061.5673599999991</v>
      </c>
      <c r="F180" s="180">
        <f t="shared" si="11"/>
        <v>-21.787416637056005</v>
      </c>
      <c r="J180" s="19"/>
    </row>
    <row r="181" spans="2:14" ht="20.100000000000001" customHeight="1" x14ac:dyDescent="0.2">
      <c r="B181" s="187">
        <f t="shared" si="13"/>
        <v>72</v>
      </c>
      <c r="C181" s="185">
        <f t="shared" si="12"/>
        <v>8.64</v>
      </c>
      <c r="D181" s="144">
        <f t="shared" si="9"/>
        <v>-746.49600000000009</v>
      </c>
      <c r="E181" s="144">
        <f t="shared" si="10"/>
        <v>-2149.9084800000001</v>
      </c>
      <c r="F181" s="180">
        <f t="shared" si="11"/>
        <v>-20.511075336192</v>
      </c>
      <c r="J181" s="19"/>
    </row>
    <row r="182" spans="2:14" ht="20.100000000000001" customHeight="1" x14ac:dyDescent="0.2">
      <c r="B182" s="187">
        <f t="shared" si="13"/>
        <v>73</v>
      </c>
      <c r="C182" s="185">
        <f t="shared" si="12"/>
        <v>8.76</v>
      </c>
      <c r="D182" s="144">
        <f t="shared" si="9"/>
        <v>-767.37600000000009</v>
      </c>
      <c r="E182" s="144">
        <f t="shared" si="10"/>
        <v>-2240.73792</v>
      </c>
      <c r="F182" s="180">
        <f t="shared" si="11"/>
        <v>-19.260535425408005</v>
      </c>
      <c r="J182" s="19"/>
    </row>
    <row r="183" spans="2:14" ht="20.100000000000001" customHeight="1" x14ac:dyDescent="0.2">
      <c r="B183" s="187">
        <f t="shared" si="13"/>
        <v>74</v>
      </c>
      <c r="C183" s="185">
        <f t="shared" si="12"/>
        <v>8.8800000000000008</v>
      </c>
      <c r="D183" s="144">
        <f t="shared" si="9"/>
        <v>-788.54400000000021</v>
      </c>
      <c r="E183" s="144">
        <f t="shared" si="10"/>
        <v>-2334.0902400000004</v>
      </c>
      <c r="F183" s="180">
        <f t="shared" si="11"/>
        <v>-18.036886892543997</v>
      </c>
      <c r="J183" s="19"/>
    </row>
    <row r="184" spans="2:14" ht="20.100000000000001" customHeight="1" x14ac:dyDescent="0.2">
      <c r="B184" s="187">
        <f t="shared" si="13"/>
        <v>75</v>
      </c>
      <c r="C184" s="185">
        <f t="shared" si="12"/>
        <v>9</v>
      </c>
      <c r="D184" s="144">
        <f t="shared" si="9"/>
        <v>-810</v>
      </c>
      <c r="E184" s="144">
        <f t="shared" si="10"/>
        <v>-2430</v>
      </c>
      <c r="F184" s="180">
        <f t="shared" si="11"/>
        <v>-16.841250000000016</v>
      </c>
      <c r="J184" s="19"/>
    </row>
    <row r="185" spans="2:14" ht="20.100000000000001" customHeight="1" x14ac:dyDescent="0.2">
      <c r="B185" s="187">
        <f t="shared" si="13"/>
        <v>76</v>
      </c>
      <c r="C185" s="185">
        <f t="shared" si="12"/>
        <v>9.1199999999999992</v>
      </c>
      <c r="D185" s="144">
        <f t="shared" si="9"/>
        <v>-831.74400000000003</v>
      </c>
      <c r="E185" s="144">
        <f t="shared" si="10"/>
        <v>-2528.5017599999996</v>
      </c>
      <c r="F185" s="180">
        <f t="shared" si="11"/>
        <v>-15.674775699456005</v>
      </c>
      <c r="J185" s="19"/>
    </row>
    <row r="186" spans="2:14" ht="20.100000000000001" customHeight="1" x14ac:dyDescent="0.2">
      <c r="B186" s="187">
        <f t="shared" si="13"/>
        <v>77</v>
      </c>
      <c r="C186" s="185">
        <f t="shared" si="12"/>
        <v>9.24</v>
      </c>
      <c r="D186" s="144">
        <f t="shared" si="9"/>
        <v>-853.77599999999995</v>
      </c>
      <c r="E186" s="144">
        <f t="shared" si="10"/>
        <v>-2629.6300800000004</v>
      </c>
      <c r="F186" s="180">
        <f t="shared" si="11"/>
        <v>-14.538646046591998</v>
      </c>
      <c r="J186" s="19"/>
    </row>
    <row r="187" spans="2:14" ht="20.100000000000001" customHeight="1" x14ac:dyDescent="0.2">
      <c r="B187" s="187">
        <f t="shared" si="13"/>
        <v>78</v>
      </c>
      <c r="C187" s="185">
        <f t="shared" si="12"/>
        <v>9.36</v>
      </c>
      <c r="D187" s="144">
        <f t="shared" si="9"/>
        <v>-876.09599999999989</v>
      </c>
      <c r="E187" s="144">
        <f t="shared" si="10"/>
        <v>-2733.4195199999995</v>
      </c>
      <c r="F187" s="180">
        <f t="shared" si="11"/>
        <v>-13.434074615808013</v>
      </c>
      <c r="J187" s="19"/>
    </row>
    <row r="188" spans="2:14" ht="20.100000000000001" customHeight="1" x14ac:dyDescent="0.2">
      <c r="B188" s="187">
        <f t="shared" si="13"/>
        <v>79</v>
      </c>
      <c r="C188" s="185">
        <f t="shared" si="12"/>
        <v>9.48</v>
      </c>
      <c r="D188" s="144">
        <f t="shared" si="9"/>
        <v>-898.70400000000006</v>
      </c>
      <c r="E188" s="144">
        <f t="shared" si="10"/>
        <v>-2839.9046400000002</v>
      </c>
      <c r="F188" s="180">
        <f t="shared" si="11"/>
        <v>-12.362306914944011</v>
      </c>
      <c r="J188" s="19"/>
    </row>
    <row r="189" spans="2:14" ht="20.100000000000001" customHeight="1" x14ac:dyDescent="0.2">
      <c r="B189" s="187">
        <f t="shared" si="13"/>
        <v>80</v>
      </c>
      <c r="C189" s="185">
        <f t="shared" si="12"/>
        <v>9.6</v>
      </c>
      <c r="D189" s="144">
        <f t="shared" si="9"/>
        <v>-921.59999999999991</v>
      </c>
      <c r="E189" s="144">
        <f t="shared" si="10"/>
        <v>-2949.12</v>
      </c>
      <c r="F189" s="180">
        <f t="shared" si="11"/>
        <v>-11.324620799999998</v>
      </c>
      <c r="J189" s="19"/>
    </row>
    <row r="190" spans="2:14" ht="20.100000000000001" customHeight="1" x14ac:dyDescent="0.2">
      <c r="B190" s="187">
        <f t="shared" si="13"/>
        <v>81</v>
      </c>
      <c r="C190" s="185">
        <f t="shared" si="12"/>
        <v>9.7200000000000006</v>
      </c>
      <c r="D190" s="144">
        <f t="shared" si="9"/>
        <v>-944.78400000000011</v>
      </c>
      <c r="E190" s="144">
        <f t="shared" si="10"/>
        <v>-3061.1001600000004</v>
      </c>
      <c r="F190" s="180">
        <f t="shared" si="11"/>
        <v>-10.322326889855994</v>
      </c>
      <c r="J190" s="19"/>
    </row>
    <row r="191" spans="2:14" ht="20.100000000000001" customHeight="1" x14ac:dyDescent="0.2">
      <c r="B191" s="187">
        <f t="shared" si="13"/>
        <v>82</v>
      </c>
      <c r="C191" s="185">
        <f t="shared" si="12"/>
        <v>9.84</v>
      </c>
      <c r="D191" s="144">
        <f t="shared" si="9"/>
        <v>-968.25599999999997</v>
      </c>
      <c r="E191" s="144">
        <f t="shared" si="10"/>
        <v>-3175.87968</v>
      </c>
      <c r="F191" s="180">
        <f t="shared" si="11"/>
        <v>-9.35676898099201</v>
      </c>
      <c r="J191" s="19"/>
    </row>
    <row r="192" spans="2:14" ht="20.100000000000001" customHeight="1" x14ac:dyDescent="0.2">
      <c r="B192" s="187">
        <f t="shared" si="13"/>
        <v>83</v>
      </c>
      <c r="C192" s="185">
        <f t="shared" si="12"/>
        <v>9.9600000000000009</v>
      </c>
      <c r="D192" s="144">
        <f t="shared" si="9"/>
        <v>-992.01600000000008</v>
      </c>
      <c r="E192" s="144">
        <f t="shared" si="10"/>
        <v>-3293.4931200000005</v>
      </c>
      <c r="F192" s="180">
        <f t="shared" si="11"/>
        <v>-8.4293244622080064</v>
      </c>
      <c r="J192" s="19"/>
    </row>
    <row r="193" spans="2:10" ht="20.100000000000001" customHeight="1" x14ac:dyDescent="0.2">
      <c r="B193" s="187">
        <f t="shared" si="13"/>
        <v>84</v>
      </c>
      <c r="C193" s="185">
        <f t="shared" si="12"/>
        <v>10.08</v>
      </c>
      <c r="D193" s="144">
        <f t="shared" si="9"/>
        <v>-1016.064</v>
      </c>
      <c r="E193" s="144">
        <f t="shared" si="10"/>
        <v>-3413.9750400000003</v>
      </c>
      <c r="F193" s="180">
        <f t="shared" si="11"/>
        <v>-7.5414047293439967</v>
      </c>
      <c r="J193" s="19"/>
    </row>
    <row r="194" spans="2:10" ht="20.100000000000001" customHeight="1" x14ac:dyDescent="0.2">
      <c r="B194" s="187">
        <f t="shared" si="13"/>
        <v>85</v>
      </c>
      <c r="C194" s="185">
        <f t="shared" si="12"/>
        <v>10.199999999999999</v>
      </c>
      <c r="D194" s="144">
        <f t="shared" si="9"/>
        <v>-1040.3999999999999</v>
      </c>
      <c r="E194" s="144">
        <f t="shared" si="10"/>
        <v>-3537.3599999999992</v>
      </c>
      <c r="F194" s="180">
        <f t="shared" si="11"/>
        <v>-6.6944556000000084</v>
      </c>
      <c r="J194" s="19"/>
    </row>
    <row r="195" spans="2:10" ht="20.100000000000001" customHeight="1" x14ac:dyDescent="0.2">
      <c r="B195" s="187">
        <f t="shared" si="13"/>
        <v>86</v>
      </c>
      <c r="C195" s="185">
        <f t="shared" si="12"/>
        <v>10.32</v>
      </c>
      <c r="D195" s="144">
        <f t="shared" si="9"/>
        <v>-1065.0240000000001</v>
      </c>
      <c r="E195" s="144">
        <f t="shared" si="10"/>
        <v>-3663.6825600000002</v>
      </c>
      <c r="F195" s="180">
        <f t="shared" si="11"/>
        <v>-5.8899577282560074</v>
      </c>
    </row>
    <row r="196" spans="2:10" ht="20.100000000000001" customHeight="1" x14ac:dyDescent="0.2">
      <c r="B196" s="187">
        <f t="shared" si="13"/>
        <v>87</v>
      </c>
      <c r="C196" s="185">
        <f t="shared" si="12"/>
        <v>10.44</v>
      </c>
      <c r="D196" s="144">
        <f t="shared" si="9"/>
        <v>-1089.9359999999999</v>
      </c>
      <c r="E196" s="144">
        <f t="shared" si="10"/>
        <v>-3792.9772799999992</v>
      </c>
      <c r="F196" s="180">
        <f t="shared" si="11"/>
        <v>-5.1294270193920219</v>
      </c>
    </row>
    <row r="197" spans="2:10" ht="20.100000000000001" customHeight="1" x14ac:dyDescent="0.2">
      <c r="B197" s="187">
        <f t="shared" si="13"/>
        <v>88</v>
      </c>
      <c r="C197" s="185">
        <f t="shared" si="12"/>
        <v>10.56</v>
      </c>
      <c r="D197" s="144">
        <f t="shared" si="9"/>
        <v>-1115.1360000000002</v>
      </c>
      <c r="E197" s="144">
        <f t="shared" si="10"/>
        <v>-3925.2787200000002</v>
      </c>
      <c r="F197" s="180">
        <f t="shared" si="11"/>
        <v>-4.4144150446079919</v>
      </c>
    </row>
    <row r="198" spans="2:10" ht="20.100000000000001" customHeight="1" x14ac:dyDescent="0.2">
      <c r="B198" s="187">
        <f t="shared" si="13"/>
        <v>89</v>
      </c>
      <c r="C198" s="185">
        <f t="shared" si="12"/>
        <v>10.68</v>
      </c>
      <c r="D198" s="144">
        <f t="shared" si="9"/>
        <v>-1140.624</v>
      </c>
      <c r="E198" s="144">
        <f t="shared" si="10"/>
        <v>-4060.6214400000003</v>
      </c>
      <c r="F198" s="180">
        <f t="shared" si="11"/>
        <v>-3.7465094557440075</v>
      </c>
    </row>
    <row r="199" spans="2:10" ht="20.100000000000001" customHeight="1" x14ac:dyDescent="0.2">
      <c r="B199" s="187">
        <f t="shared" si="13"/>
        <v>90</v>
      </c>
      <c r="C199" s="185">
        <f t="shared" si="12"/>
        <v>10.8</v>
      </c>
      <c r="D199" s="144">
        <f t="shared" si="9"/>
        <v>-1166.4000000000001</v>
      </c>
      <c r="E199" s="144">
        <f t="shared" si="10"/>
        <v>-4199.0400000000009</v>
      </c>
      <c r="F199" s="180">
        <f t="shared" si="11"/>
        <v>-3.1273344000000058</v>
      </c>
    </row>
    <row r="200" spans="2:10" ht="20.100000000000001" customHeight="1" x14ac:dyDescent="0.2">
      <c r="B200" s="187">
        <f t="shared" si="13"/>
        <v>91</v>
      </c>
      <c r="C200" s="185">
        <f t="shared" si="12"/>
        <v>10.92</v>
      </c>
      <c r="D200" s="144">
        <f t="shared" si="9"/>
        <v>-1192.4639999999999</v>
      </c>
      <c r="E200" s="144">
        <f t="shared" si="10"/>
        <v>-4340.5689600000005</v>
      </c>
      <c r="F200" s="180">
        <f t="shared" si="11"/>
        <v>-2.5585509346560151</v>
      </c>
    </row>
    <row r="201" spans="2:10" ht="20.100000000000001" customHeight="1" x14ac:dyDescent="0.2">
      <c r="B201" s="187">
        <f t="shared" si="13"/>
        <v>92</v>
      </c>
      <c r="C201" s="185">
        <f t="shared" si="12"/>
        <v>11.04</v>
      </c>
      <c r="D201" s="144">
        <f t="shared" si="9"/>
        <v>-1218.8159999999998</v>
      </c>
      <c r="E201" s="144">
        <f t="shared" si="10"/>
        <v>-4485.2428799999989</v>
      </c>
      <c r="F201" s="180">
        <f t="shared" si="11"/>
        <v>-2.0418574417920006</v>
      </c>
    </row>
    <row r="202" spans="2:10" ht="20.100000000000001" customHeight="1" x14ac:dyDescent="0.2">
      <c r="B202" s="187">
        <f t="shared" si="13"/>
        <v>93</v>
      </c>
      <c r="C202" s="185">
        <f t="shared" si="12"/>
        <v>11.16</v>
      </c>
      <c r="D202" s="144">
        <f t="shared" si="9"/>
        <v>-1245.4560000000001</v>
      </c>
      <c r="E202" s="144">
        <f t="shared" si="10"/>
        <v>-4633.0963200000006</v>
      </c>
      <c r="F202" s="180">
        <f t="shared" si="11"/>
        <v>-1.5789900430080017</v>
      </c>
    </row>
    <row r="203" spans="2:10" ht="20.100000000000001" customHeight="1" x14ac:dyDescent="0.2">
      <c r="B203" s="187">
        <f t="shared" si="13"/>
        <v>94</v>
      </c>
      <c r="C203" s="185">
        <f t="shared" si="12"/>
        <v>11.28</v>
      </c>
      <c r="D203" s="144">
        <f t="shared" si="9"/>
        <v>-1272.3839999999998</v>
      </c>
      <c r="E203" s="144">
        <f t="shared" si="10"/>
        <v>-4784.1638399999983</v>
      </c>
      <c r="F203" s="180">
        <f t="shared" si="11"/>
        <v>-1.1717230141440105</v>
      </c>
    </row>
    <row r="204" spans="2:10" ht="20.100000000000001" customHeight="1" x14ac:dyDescent="0.2">
      <c r="B204" s="187">
        <f t="shared" si="13"/>
        <v>95</v>
      </c>
      <c r="C204" s="185">
        <f t="shared" si="12"/>
        <v>11.4</v>
      </c>
      <c r="D204" s="144">
        <f t="shared" si="9"/>
        <v>-1299.6000000000001</v>
      </c>
      <c r="E204" s="144">
        <f t="shared" si="10"/>
        <v>-4938.4799999999996</v>
      </c>
      <c r="F204" s="180">
        <f t="shared" si="11"/>
        <v>-0.82186920000001962</v>
      </c>
    </row>
    <row r="205" spans="2:10" ht="20.100000000000001" customHeight="1" x14ac:dyDescent="0.2">
      <c r="B205" s="187">
        <f t="shared" si="13"/>
        <v>96</v>
      </c>
      <c r="C205" s="185">
        <f t="shared" si="12"/>
        <v>11.52</v>
      </c>
      <c r="D205" s="144">
        <f t="shared" ref="D205:D209" si="14" xml:space="preserve"> AC313 + AC418 + AC523 + AC628</f>
        <v>-1327.104</v>
      </c>
      <c r="E205" s="144">
        <f t="shared" ref="E205:E209" si="15" xml:space="preserve"> AD313 + AD418 + AD523 + AD628</f>
        <v>-5096.0793599999997</v>
      </c>
      <c r="F205" s="180">
        <f t="shared" ref="F205:F209" si="16" xml:space="preserve"> AF313 + AF418 + AF523 + AF628</f>
        <v>-0.53128042905600026</v>
      </c>
    </row>
    <row r="206" spans="2:10" ht="20.100000000000001" customHeight="1" x14ac:dyDescent="0.2">
      <c r="B206" s="187">
        <f t="shared" si="13"/>
        <v>97</v>
      </c>
      <c r="C206" s="185">
        <f>B206*L/100</f>
        <v>11.64</v>
      </c>
      <c r="D206" s="144">
        <f t="shared" si="14"/>
        <v>-1354.8960000000002</v>
      </c>
      <c r="E206" s="144">
        <f t="shared" si="15"/>
        <v>-5256.9964800000007</v>
      </c>
      <c r="F206" s="180">
        <f t="shared" si="16"/>
        <v>-0.30184792819200368</v>
      </c>
    </row>
    <row r="207" spans="2:10" ht="20.100000000000001" customHeight="1" x14ac:dyDescent="0.2">
      <c r="B207" s="187">
        <f t="shared" si="13"/>
        <v>98</v>
      </c>
      <c r="C207" s="185">
        <f>B207*L/100</f>
        <v>11.76</v>
      </c>
      <c r="D207" s="144">
        <f t="shared" si="14"/>
        <v>-1382.9759999999999</v>
      </c>
      <c r="E207" s="144">
        <f t="shared" si="15"/>
        <v>-5421.2659199999989</v>
      </c>
      <c r="F207" s="180">
        <f t="shared" si="16"/>
        <v>-0.13550273740801089</v>
      </c>
    </row>
    <row r="208" spans="2:10" ht="20.100000000000001" customHeight="1" x14ac:dyDescent="0.2">
      <c r="B208" s="187">
        <f t="shared" si="13"/>
        <v>99</v>
      </c>
      <c r="C208" s="185">
        <f>B208*L/100</f>
        <v>11.88</v>
      </c>
      <c r="D208" s="144">
        <f t="shared" si="14"/>
        <v>-1411.3440000000003</v>
      </c>
      <c r="E208" s="144">
        <f t="shared" si="15"/>
        <v>-5588.9222400000017</v>
      </c>
      <c r="F208" s="180">
        <f t="shared" si="16"/>
        <v>-3.4216124544016679E-2</v>
      </c>
    </row>
    <row r="209" spans="2:39" ht="20.100000000000001" customHeight="1" x14ac:dyDescent="0.2">
      <c r="B209" s="152">
        <f t="shared" si="13"/>
        <v>100</v>
      </c>
      <c r="C209" s="181">
        <f>B209*L/100</f>
        <v>12</v>
      </c>
      <c r="D209" s="145">
        <f t="shared" si="14"/>
        <v>-1440</v>
      </c>
      <c r="E209" s="145">
        <f t="shared" si="15"/>
        <v>-5760</v>
      </c>
      <c r="F209" s="146">
        <f t="shared" si="16"/>
        <v>0</v>
      </c>
    </row>
    <row r="210" spans="2:39" ht="20.100000000000001" customHeight="1" x14ac:dyDescent="0.2">
      <c r="F210" s="45"/>
    </row>
    <row r="211" spans="2:39" ht="20.100000000000001" customHeight="1" x14ac:dyDescent="0.2">
      <c r="F211" s="45"/>
    </row>
    <row r="212" spans="2:39" ht="20.100000000000001" customHeight="1" x14ac:dyDescent="0.25">
      <c r="B212" s="179" t="s">
        <v>100</v>
      </c>
      <c r="F212" s="45"/>
      <c r="AC212" s="25" t="s">
        <v>9</v>
      </c>
    </row>
    <row r="213" spans="2:39" ht="20.100000000000001" customHeight="1" x14ac:dyDescent="0.25">
      <c r="F213" s="45"/>
      <c r="AC213" s="25"/>
      <c r="AG213" s="26"/>
    </row>
    <row r="214" spans="2:39" ht="20.100000000000001" customHeight="1" x14ac:dyDescent="0.25">
      <c r="F214" s="45"/>
      <c r="AA214" t="s">
        <v>92</v>
      </c>
      <c r="AC214" s="25"/>
    </row>
    <row r="215" spans="2:39" ht="20.100000000000001" customHeight="1" x14ac:dyDescent="0.2">
      <c r="F215" s="45"/>
      <c r="AD215" s="15"/>
      <c r="AK215" s="42"/>
    </row>
    <row r="216" spans="2:39" ht="20.100000000000001" customHeight="1" x14ac:dyDescent="0.2">
      <c r="F216" s="45"/>
      <c r="AA216" s="38" t="s">
        <v>4</v>
      </c>
      <c r="AB216" s="39" t="s">
        <v>5</v>
      </c>
      <c r="AC216" s="38" t="s">
        <v>27</v>
      </c>
      <c r="AD216" s="31" t="s">
        <v>29</v>
      </c>
      <c r="AE216" s="31" t="s">
        <v>30</v>
      </c>
      <c r="AF216" s="31" t="s">
        <v>28</v>
      </c>
      <c r="AG216" s="38" t="s">
        <v>24</v>
      </c>
      <c r="AH216" s="38" t="s">
        <v>25</v>
      </c>
      <c r="AI216" s="38" t="s">
        <v>99</v>
      </c>
      <c r="AJ216" s="37" t="s">
        <v>26</v>
      </c>
      <c r="AK216" s="31" t="s">
        <v>23</v>
      </c>
      <c r="AL216" s="31" t="s">
        <v>31</v>
      </c>
      <c r="AM216" s="31" t="s">
        <v>32</v>
      </c>
    </row>
    <row r="217" spans="2:39" ht="20.100000000000001" customHeight="1" x14ac:dyDescent="0.2">
      <c r="F217" s="45"/>
      <c r="AA217">
        <v>0</v>
      </c>
      <c r="AB217" s="24">
        <v>0</v>
      </c>
      <c r="AC217" s="24">
        <f t="shared" ref="AC217:AC248" si="17" xml:space="preserve"> IF( AB217 &lt;= AK217, AG217, AG217 - AL217*(AB217 - AK217) - (AM217 - AL217)*(AB217 - AK217)^2/(2*(L - AK217))   )</f>
        <v>0</v>
      </c>
      <c r="AD217" s="24">
        <f t="shared" ref="AD217:AD248" si="18" xml:space="preserve"> IF( AB217 &lt;= AK217,  AH217 + AG217*AB217,   AH217 + AG217*AB217  - AL217*(AB217 - AK217)^2/2 - (AM217 - AL217)*(AB217 - AK217)^3/(6*(L - AK217) )   )</f>
        <v>0</v>
      </c>
      <c r="AE217" s="56">
        <f t="shared" ref="AE217:AE248" si="19" xml:space="preserve"> AJ217 +  AI217*AB217 + AH217*AB217^2*100000/(2*E*I) + AG217*AB217^3*100000/(6*E*I)</f>
        <v>-138.24</v>
      </c>
      <c r="AF217" s="24">
        <f t="shared" ref="AF217:AF248" si="20" xml:space="preserve"> IF( AB217 &lt;= AK217,  AE217,        AE217  - AL217*(AB217 - AK217)^4*100000/(24*E*I) - (AM217 - AL217)*(AB217 - AK217)^5*100000/(120*E*I*(L - AK217) )  )</f>
        <v>-138.24</v>
      </c>
      <c r="AG217" s="39">
        <v>0</v>
      </c>
      <c r="AH217" s="39">
        <f xml:space="preserve"> 0</f>
        <v>0</v>
      </c>
      <c r="AI217" s="24">
        <f xml:space="preserve"> AL217*(L - AK217)^3*100000/(6*E*I) + (AM217 - AL217)*(L - AK217)^3*100000/(24*E*I)</f>
        <v>14.4</v>
      </c>
      <c r="AJ217" s="24">
        <f xml:space="preserve"> -AL217*(L - AK217)^3*(3*L + AK217)*100000/(24*E*I) - (AM217 - AL217)*(L - AK217)^3*(4*L + AK217)*100000/(120*E*I)</f>
        <v>-138.24</v>
      </c>
      <c r="AK217" s="58">
        <f xml:space="preserve"> _a1</f>
        <v>0</v>
      </c>
      <c r="AL217" s="58">
        <f xml:space="preserve"> _w1</f>
        <v>0</v>
      </c>
      <c r="AM217" s="58">
        <f xml:space="preserve"> _w1 +   (_w2 - _w1)/_a2 * (L - _a1)</f>
        <v>240</v>
      </c>
    </row>
    <row r="218" spans="2:39" ht="20.100000000000001" customHeight="1" x14ac:dyDescent="0.2">
      <c r="F218" s="45"/>
      <c r="AA218">
        <f>AA217+1</f>
        <v>1</v>
      </c>
      <c r="AB218" s="24">
        <f t="shared" ref="AB218:AB249" si="21" xml:space="preserve"> L*AA218/100</f>
        <v>0.12</v>
      </c>
      <c r="AC218" s="24">
        <f t="shared" si="17"/>
        <v>-0.14399999999999999</v>
      </c>
      <c r="AD218" s="24">
        <f t="shared" si="18"/>
        <v>-5.7599999999999995E-3</v>
      </c>
      <c r="AE218" s="56">
        <f t="shared" si="19"/>
        <v>-136.512</v>
      </c>
      <c r="AF218" s="24">
        <f t="shared" si="20"/>
        <v>-136.512000003456</v>
      </c>
      <c r="AG218" s="39">
        <f>AG217</f>
        <v>0</v>
      </c>
      <c r="AH218" s="39">
        <f>AH217</f>
        <v>0</v>
      </c>
      <c r="AI218" s="65">
        <f>AI217</f>
        <v>14.4</v>
      </c>
      <c r="AJ218" s="65">
        <f>AJ217</f>
        <v>-138.24</v>
      </c>
      <c r="AK218" s="58">
        <f xml:space="preserve"> AK217</f>
        <v>0</v>
      </c>
      <c r="AL218" s="58">
        <f xml:space="preserve"> AL217</f>
        <v>0</v>
      </c>
      <c r="AM218" s="58">
        <f>AM217</f>
        <v>240</v>
      </c>
    </row>
    <row r="219" spans="2:39" ht="20.100000000000001" customHeight="1" x14ac:dyDescent="0.2">
      <c r="F219" s="45"/>
      <c r="AA219">
        <f t="shared" ref="AA219:AA282" si="22">AA218+1</f>
        <v>2</v>
      </c>
      <c r="AB219" s="24">
        <f t="shared" si="21"/>
        <v>0.24</v>
      </c>
      <c r="AC219" s="24">
        <f t="shared" si="17"/>
        <v>-0.57599999999999996</v>
      </c>
      <c r="AD219" s="24">
        <f t="shared" si="18"/>
        <v>-4.6079999999999996E-2</v>
      </c>
      <c r="AE219" s="56">
        <f t="shared" si="19"/>
        <v>-134.78400000000002</v>
      </c>
      <c r="AF219" s="24">
        <f t="shared" si="20"/>
        <v>-134.78400011059202</v>
      </c>
      <c r="AG219" s="39">
        <f t="shared" ref="AG219:AG282" si="23">AG218</f>
        <v>0</v>
      </c>
      <c r="AH219" s="39">
        <f t="shared" ref="AH219:AH282" si="24">AH218</f>
        <v>0</v>
      </c>
      <c r="AI219" s="65">
        <f t="shared" ref="AI219:AI282" si="25">AI218</f>
        <v>14.4</v>
      </c>
      <c r="AJ219" s="65">
        <f t="shared" ref="AJ219:AJ282" si="26">AJ218</f>
        <v>-138.24</v>
      </c>
      <c r="AK219" s="58">
        <f t="shared" ref="AK219:AK282" si="27" xml:space="preserve"> AK218</f>
        <v>0</v>
      </c>
      <c r="AL219" s="58">
        <f t="shared" ref="AL219:AL282" si="28" xml:space="preserve"> AL218</f>
        <v>0</v>
      </c>
      <c r="AM219" s="58">
        <f t="shared" ref="AM219:AM282" si="29">AM218</f>
        <v>240</v>
      </c>
    </row>
    <row r="220" spans="2:39" ht="20.100000000000001" customHeight="1" x14ac:dyDescent="0.2">
      <c r="F220" s="45"/>
      <c r="AA220">
        <f t="shared" si="22"/>
        <v>3</v>
      </c>
      <c r="AB220" s="24">
        <f t="shared" si="21"/>
        <v>0.36</v>
      </c>
      <c r="AC220" s="24">
        <f t="shared" si="17"/>
        <v>-1.296</v>
      </c>
      <c r="AD220" s="24">
        <f t="shared" si="18"/>
        <v>-0.15551999999999999</v>
      </c>
      <c r="AE220" s="56">
        <f t="shared" si="19"/>
        <v>-133.05600000000001</v>
      </c>
      <c r="AF220" s="24">
        <f t="shared" si="20"/>
        <v>-133.05600083980801</v>
      </c>
      <c r="AG220" s="39">
        <f t="shared" si="23"/>
        <v>0</v>
      </c>
      <c r="AH220" s="39">
        <f t="shared" si="24"/>
        <v>0</v>
      </c>
      <c r="AI220" s="65">
        <f t="shared" si="25"/>
        <v>14.4</v>
      </c>
      <c r="AJ220" s="65">
        <f t="shared" si="26"/>
        <v>-138.24</v>
      </c>
      <c r="AK220" s="58">
        <f t="shared" si="27"/>
        <v>0</v>
      </c>
      <c r="AL220" s="58">
        <f t="shared" si="28"/>
        <v>0</v>
      </c>
      <c r="AM220" s="58">
        <f t="shared" si="29"/>
        <v>240</v>
      </c>
    </row>
    <row r="221" spans="2:39" ht="20.100000000000001" customHeight="1" x14ac:dyDescent="0.2">
      <c r="F221" s="45"/>
      <c r="AA221">
        <f t="shared" si="22"/>
        <v>4</v>
      </c>
      <c r="AB221" s="24">
        <f t="shared" si="21"/>
        <v>0.48</v>
      </c>
      <c r="AC221" s="24">
        <f t="shared" si="17"/>
        <v>-2.3039999999999998</v>
      </c>
      <c r="AD221" s="24">
        <f t="shared" si="18"/>
        <v>-0.36863999999999997</v>
      </c>
      <c r="AE221" s="56">
        <f t="shared" si="19"/>
        <v>-131.328</v>
      </c>
      <c r="AF221" s="24">
        <f t="shared" si="20"/>
        <v>-131.32800353894399</v>
      </c>
      <c r="AG221" s="39">
        <f t="shared" si="23"/>
        <v>0</v>
      </c>
      <c r="AH221" s="39">
        <f t="shared" si="24"/>
        <v>0</v>
      </c>
      <c r="AI221" s="65">
        <f t="shared" si="25"/>
        <v>14.4</v>
      </c>
      <c r="AJ221" s="65">
        <f t="shared" si="26"/>
        <v>-138.24</v>
      </c>
      <c r="AK221" s="58">
        <f t="shared" si="27"/>
        <v>0</v>
      </c>
      <c r="AL221" s="58">
        <f t="shared" si="28"/>
        <v>0</v>
      </c>
      <c r="AM221" s="58">
        <f t="shared" si="29"/>
        <v>240</v>
      </c>
    </row>
    <row r="222" spans="2:39" ht="20.100000000000001" customHeight="1" x14ac:dyDescent="0.2">
      <c r="F222" s="45"/>
      <c r="AA222">
        <f t="shared" si="22"/>
        <v>5</v>
      </c>
      <c r="AB222" s="24">
        <f t="shared" si="21"/>
        <v>0.6</v>
      </c>
      <c r="AC222" s="24">
        <f t="shared" si="17"/>
        <v>-3.5999999999999996</v>
      </c>
      <c r="AD222" s="24">
        <f t="shared" si="18"/>
        <v>-0.72</v>
      </c>
      <c r="AE222" s="56">
        <f t="shared" si="19"/>
        <v>-129.60000000000002</v>
      </c>
      <c r="AF222" s="24">
        <f t="shared" si="20"/>
        <v>-129.60001080000004</v>
      </c>
      <c r="AG222" s="39">
        <f t="shared" si="23"/>
        <v>0</v>
      </c>
      <c r="AH222" s="39">
        <f t="shared" si="24"/>
        <v>0</v>
      </c>
      <c r="AI222" s="65">
        <f t="shared" si="25"/>
        <v>14.4</v>
      </c>
      <c r="AJ222" s="65">
        <f t="shared" si="26"/>
        <v>-138.24</v>
      </c>
      <c r="AK222" s="58">
        <f t="shared" si="27"/>
        <v>0</v>
      </c>
      <c r="AL222" s="58">
        <f t="shared" si="28"/>
        <v>0</v>
      </c>
      <c r="AM222" s="58">
        <f t="shared" si="29"/>
        <v>240</v>
      </c>
    </row>
    <row r="223" spans="2:39" ht="20.100000000000001" customHeight="1" x14ac:dyDescent="0.2">
      <c r="F223" s="46"/>
      <c r="AA223">
        <f t="shared" si="22"/>
        <v>6</v>
      </c>
      <c r="AB223" s="24">
        <f t="shared" si="21"/>
        <v>0.72</v>
      </c>
      <c r="AC223" s="24">
        <f t="shared" si="17"/>
        <v>-5.1840000000000002</v>
      </c>
      <c r="AD223" s="24">
        <f t="shared" si="18"/>
        <v>-1.2441599999999999</v>
      </c>
      <c r="AE223" s="56">
        <f t="shared" si="19"/>
        <v>-127.87200000000001</v>
      </c>
      <c r="AF223" s="24">
        <f t="shared" si="20"/>
        <v>-127.87202687385602</v>
      </c>
      <c r="AG223" s="39">
        <f t="shared" si="23"/>
        <v>0</v>
      </c>
      <c r="AH223" s="39">
        <f t="shared" si="24"/>
        <v>0</v>
      </c>
      <c r="AI223" s="65">
        <f t="shared" si="25"/>
        <v>14.4</v>
      </c>
      <c r="AJ223" s="65">
        <f t="shared" si="26"/>
        <v>-138.24</v>
      </c>
      <c r="AK223" s="58">
        <f t="shared" si="27"/>
        <v>0</v>
      </c>
      <c r="AL223" s="58">
        <f t="shared" si="28"/>
        <v>0</v>
      </c>
      <c r="AM223" s="58">
        <f t="shared" si="29"/>
        <v>240</v>
      </c>
    </row>
    <row r="224" spans="2:39" ht="20.100000000000001" customHeight="1" x14ac:dyDescent="0.2">
      <c r="C224" s="24"/>
      <c r="F224" s="20"/>
      <c r="AA224">
        <f t="shared" si="22"/>
        <v>7</v>
      </c>
      <c r="AB224" s="24">
        <f t="shared" si="21"/>
        <v>0.84</v>
      </c>
      <c r="AC224" s="24">
        <f t="shared" si="17"/>
        <v>-7.0559999999999983</v>
      </c>
      <c r="AD224" s="24">
        <f t="shared" si="18"/>
        <v>-1.9756799999999997</v>
      </c>
      <c r="AE224" s="56">
        <f t="shared" si="19"/>
        <v>-126.14400000000001</v>
      </c>
      <c r="AF224" s="24">
        <f t="shared" si="20"/>
        <v>-126.14405808499201</v>
      </c>
      <c r="AG224" s="39">
        <f t="shared" si="23"/>
        <v>0</v>
      </c>
      <c r="AH224" s="39">
        <f t="shared" si="24"/>
        <v>0</v>
      </c>
      <c r="AI224" s="65">
        <f t="shared" si="25"/>
        <v>14.4</v>
      </c>
      <c r="AJ224" s="65">
        <f t="shared" si="26"/>
        <v>-138.24</v>
      </c>
      <c r="AK224" s="58">
        <f t="shared" si="27"/>
        <v>0</v>
      </c>
      <c r="AL224" s="58">
        <f t="shared" si="28"/>
        <v>0</v>
      </c>
      <c r="AM224" s="58">
        <f t="shared" si="29"/>
        <v>240</v>
      </c>
    </row>
    <row r="225" spans="3:39" ht="20.100000000000001" customHeight="1" x14ac:dyDescent="0.2">
      <c r="C225" s="24"/>
      <c r="E225" s="24"/>
      <c r="AA225">
        <f t="shared" si="22"/>
        <v>8</v>
      </c>
      <c r="AB225" s="24">
        <f t="shared" si="21"/>
        <v>0.96</v>
      </c>
      <c r="AC225" s="24">
        <f t="shared" si="17"/>
        <v>-9.2159999999999993</v>
      </c>
      <c r="AD225" s="24">
        <f t="shared" si="18"/>
        <v>-2.9491199999999997</v>
      </c>
      <c r="AE225" s="56">
        <f t="shared" si="19"/>
        <v>-124.41600000000001</v>
      </c>
      <c r="AF225" s="24">
        <f t="shared" si="20"/>
        <v>-124.41611324620801</v>
      </c>
      <c r="AG225" s="39">
        <f t="shared" si="23"/>
        <v>0</v>
      </c>
      <c r="AH225" s="39">
        <f t="shared" si="24"/>
        <v>0</v>
      </c>
      <c r="AI225" s="65">
        <f t="shared" si="25"/>
        <v>14.4</v>
      </c>
      <c r="AJ225" s="65">
        <f t="shared" si="26"/>
        <v>-138.24</v>
      </c>
      <c r="AK225" s="58">
        <f t="shared" si="27"/>
        <v>0</v>
      </c>
      <c r="AL225" s="58">
        <f t="shared" si="28"/>
        <v>0</v>
      </c>
      <c r="AM225" s="58">
        <f t="shared" si="29"/>
        <v>240</v>
      </c>
    </row>
    <row r="226" spans="3:39" ht="20.100000000000001" customHeight="1" x14ac:dyDescent="0.2">
      <c r="AA226">
        <f t="shared" si="22"/>
        <v>9</v>
      </c>
      <c r="AB226" s="24">
        <f t="shared" si="21"/>
        <v>1.08</v>
      </c>
      <c r="AC226" s="24">
        <f t="shared" si="17"/>
        <v>-11.664000000000001</v>
      </c>
      <c r="AD226" s="24">
        <f t="shared" si="18"/>
        <v>-4.1990400000000001</v>
      </c>
      <c r="AE226" s="56">
        <f t="shared" si="19"/>
        <v>-122.688</v>
      </c>
      <c r="AF226" s="24">
        <f t="shared" si="20"/>
        <v>-122.688204073344</v>
      </c>
      <c r="AG226" s="39">
        <f t="shared" si="23"/>
        <v>0</v>
      </c>
      <c r="AH226" s="39">
        <f t="shared" si="24"/>
        <v>0</v>
      </c>
      <c r="AI226" s="65">
        <f t="shared" si="25"/>
        <v>14.4</v>
      </c>
      <c r="AJ226" s="65">
        <f t="shared" si="26"/>
        <v>-138.24</v>
      </c>
      <c r="AK226" s="58">
        <f t="shared" si="27"/>
        <v>0</v>
      </c>
      <c r="AL226" s="58">
        <f t="shared" si="28"/>
        <v>0</v>
      </c>
      <c r="AM226" s="58">
        <f t="shared" si="29"/>
        <v>240</v>
      </c>
    </row>
    <row r="227" spans="3:39" ht="20.100000000000001" customHeight="1" x14ac:dyDescent="0.2">
      <c r="AA227">
        <f t="shared" si="22"/>
        <v>10</v>
      </c>
      <c r="AB227" s="24">
        <f t="shared" si="21"/>
        <v>1.2</v>
      </c>
      <c r="AC227" s="24">
        <f t="shared" si="17"/>
        <v>-14.399999999999999</v>
      </c>
      <c r="AD227" s="24">
        <f t="shared" si="18"/>
        <v>-5.76</v>
      </c>
      <c r="AE227" s="56">
        <f t="shared" si="19"/>
        <v>-120.96000000000001</v>
      </c>
      <c r="AF227" s="24">
        <f t="shared" si="20"/>
        <v>-120.96034560000001</v>
      </c>
      <c r="AG227" s="39">
        <f t="shared" si="23"/>
        <v>0</v>
      </c>
      <c r="AH227" s="39">
        <f t="shared" si="24"/>
        <v>0</v>
      </c>
      <c r="AI227" s="65">
        <f t="shared" si="25"/>
        <v>14.4</v>
      </c>
      <c r="AJ227" s="65">
        <f t="shared" si="26"/>
        <v>-138.24</v>
      </c>
      <c r="AK227" s="58">
        <f t="shared" si="27"/>
        <v>0</v>
      </c>
      <c r="AL227" s="58">
        <f t="shared" si="28"/>
        <v>0</v>
      </c>
      <c r="AM227" s="58">
        <f t="shared" si="29"/>
        <v>240</v>
      </c>
    </row>
    <row r="228" spans="3:39" ht="20.100000000000001" customHeight="1" x14ac:dyDescent="0.2">
      <c r="AA228">
        <f t="shared" si="22"/>
        <v>11</v>
      </c>
      <c r="AB228" s="24">
        <f t="shared" si="21"/>
        <v>1.32</v>
      </c>
      <c r="AC228" s="24">
        <f t="shared" si="17"/>
        <v>-17.424000000000003</v>
      </c>
      <c r="AD228" s="24">
        <f t="shared" si="18"/>
        <v>-7.6665600000000005</v>
      </c>
      <c r="AE228" s="56">
        <f t="shared" si="19"/>
        <v>-119.232</v>
      </c>
      <c r="AF228" s="24">
        <f t="shared" si="20"/>
        <v>-119.232556592256</v>
      </c>
      <c r="AG228" s="39">
        <f t="shared" si="23"/>
        <v>0</v>
      </c>
      <c r="AH228" s="39">
        <f t="shared" si="24"/>
        <v>0</v>
      </c>
      <c r="AI228" s="65">
        <f t="shared" si="25"/>
        <v>14.4</v>
      </c>
      <c r="AJ228" s="65">
        <f t="shared" si="26"/>
        <v>-138.24</v>
      </c>
      <c r="AK228" s="58">
        <f t="shared" si="27"/>
        <v>0</v>
      </c>
      <c r="AL228" s="58">
        <f t="shared" si="28"/>
        <v>0</v>
      </c>
      <c r="AM228" s="58">
        <f t="shared" si="29"/>
        <v>240</v>
      </c>
    </row>
    <row r="229" spans="3:39" ht="20.100000000000001" customHeight="1" x14ac:dyDescent="0.2">
      <c r="AA229">
        <f t="shared" si="22"/>
        <v>12</v>
      </c>
      <c r="AB229" s="24">
        <f t="shared" si="21"/>
        <v>1.44</v>
      </c>
      <c r="AC229" s="24">
        <f t="shared" si="17"/>
        <v>-20.736000000000001</v>
      </c>
      <c r="AD229" s="24">
        <f t="shared" si="18"/>
        <v>-9.9532799999999995</v>
      </c>
      <c r="AE229" s="56">
        <f t="shared" si="19"/>
        <v>-117.504</v>
      </c>
      <c r="AF229" s="24">
        <f t="shared" si="20"/>
        <v>-117.50485996339201</v>
      </c>
      <c r="AG229" s="39">
        <f t="shared" si="23"/>
        <v>0</v>
      </c>
      <c r="AH229" s="39">
        <f t="shared" si="24"/>
        <v>0</v>
      </c>
      <c r="AI229" s="65">
        <f t="shared" si="25"/>
        <v>14.4</v>
      </c>
      <c r="AJ229" s="65">
        <f t="shared" si="26"/>
        <v>-138.24</v>
      </c>
      <c r="AK229" s="58">
        <f t="shared" si="27"/>
        <v>0</v>
      </c>
      <c r="AL229" s="58">
        <f t="shared" si="28"/>
        <v>0</v>
      </c>
      <c r="AM229" s="58">
        <f t="shared" si="29"/>
        <v>240</v>
      </c>
    </row>
    <row r="230" spans="3:39" ht="20.100000000000001" customHeight="1" x14ac:dyDescent="0.2">
      <c r="AA230">
        <f t="shared" si="22"/>
        <v>13</v>
      </c>
      <c r="AB230" s="24">
        <f t="shared" si="21"/>
        <v>1.56</v>
      </c>
      <c r="AC230" s="24">
        <f t="shared" si="17"/>
        <v>-24.336000000000002</v>
      </c>
      <c r="AD230" s="24">
        <f t="shared" si="18"/>
        <v>-12.654720000000001</v>
      </c>
      <c r="AE230" s="56">
        <f t="shared" si="19"/>
        <v>-115.77600000000001</v>
      </c>
      <c r="AF230" s="24">
        <f t="shared" si="20"/>
        <v>-115.77728318860801</v>
      </c>
      <c r="AG230" s="39">
        <f t="shared" si="23"/>
        <v>0</v>
      </c>
      <c r="AH230" s="39">
        <f t="shared" si="24"/>
        <v>0</v>
      </c>
      <c r="AI230" s="65">
        <f t="shared" si="25"/>
        <v>14.4</v>
      </c>
      <c r="AJ230" s="65">
        <f t="shared" si="26"/>
        <v>-138.24</v>
      </c>
      <c r="AK230" s="58">
        <f t="shared" si="27"/>
        <v>0</v>
      </c>
      <c r="AL230" s="58">
        <f t="shared" si="28"/>
        <v>0</v>
      </c>
      <c r="AM230" s="58">
        <f t="shared" si="29"/>
        <v>240</v>
      </c>
    </row>
    <row r="231" spans="3:39" ht="20.100000000000001" customHeight="1" x14ac:dyDescent="0.2">
      <c r="AA231">
        <f t="shared" si="22"/>
        <v>14</v>
      </c>
      <c r="AB231" s="24">
        <f t="shared" si="21"/>
        <v>1.68</v>
      </c>
      <c r="AC231" s="24">
        <f t="shared" si="17"/>
        <v>-28.223999999999993</v>
      </c>
      <c r="AD231" s="24">
        <f t="shared" si="18"/>
        <v>-15.805439999999997</v>
      </c>
      <c r="AE231" s="56">
        <f t="shared" si="19"/>
        <v>-114.048</v>
      </c>
      <c r="AF231" s="24">
        <f t="shared" si="20"/>
        <v>-114.04985871974401</v>
      </c>
      <c r="AG231" s="39">
        <f t="shared" si="23"/>
        <v>0</v>
      </c>
      <c r="AH231" s="39">
        <f t="shared" si="24"/>
        <v>0</v>
      </c>
      <c r="AI231" s="65">
        <f t="shared" si="25"/>
        <v>14.4</v>
      </c>
      <c r="AJ231" s="65">
        <f t="shared" si="26"/>
        <v>-138.24</v>
      </c>
      <c r="AK231" s="58">
        <f t="shared" si="27"/>
        <v>0</v>
      </c>
      <c r="AL231" s="58">
        <f t="shared" si="28"/>
        <v>0</v>
      </c>
      <c r="AM231" s="58">
        <f t="shared" si="29"/>
        <v>240</v>
      </c>
    </row>
    <row r="232" spans="3:39" ht="20.100000000000001" customHeight="1" x14ac:dyDescent="0.2">
      <c r="AA232">
        <f t="shared" si="22"/>
        <v>15</v>
      </c>
      <c r="AB232" s="24">
        <f t="shared" si="21"/>
        <v>1.8</v>
      </c>
      <c r="AC232" s="24">
        <f t="shared" si="17"/>
        <v>-32.4</v>
      </c>
      <c r="AD232" s="24">
        <f t="shared" si="18"/>
        <v>-19.440000000000005</v>
      </c>
      <c r="AE232" s="56">
        <f t="shared" si="19"/>
        <v>-112.32000000000001</v>
      </c>
      <c r="AF232" s="24">
        <f t="shared" si="20"/>
        <v>-112.32262440000001</v>
      </c>
      <c r="AG232" s="39">
        <f t="shared" si="23"/>
        <v>0</v>
      </c>
      <c r="AH232" s="39">
        <f t="shared" si="24"/>
        <v>0</v>
      </c>
      <c r="AI232" s="65">
        <f t="shared" si="25"/>
        <v>14.4</v>
      </c>
      <c r="AJ232" s="65">
        <f t="shared" si="26"/>
        <v>-138.24</v>
      </c>
      <c r="AK232" s="58">
        <f t="shared" si="27"/>
        <v>0</v>
      </c>
      <c r="AL232" s="58">
        <f t="shared" si="28"/>
        <v>0</v>
      </c>
      <c r="AM232" s="58">
        <f t="shared" si="29"/>
        <v>240</v>
      </c>
    </row>
    <row r="233" spans="3:39" ht="20.100000000000001" customHeight="1" x14ac:dyDescent="0.2">
      <c r="AA233">
        <f t="shared" si="22"/>
        <v>16</v>
      </c>
      <c r="AB233" s="24">
        <f t="shared" si="21"/>
        <v>1.92</v>
      </c>
      <c r="AC233" s="24">
        <f t="shared" si="17"/>
        <v>-36.863999999999997</v>
      </c>
      <c r="AD233" s="24">
        <f t="shared" si="18"/>
        <v>-23.592959999999998</v>
      </c>
      <c r="AE233" s="56">
        <f t="shared" si="19"/>
        <v>-110.59200000000001</v>
      </c>
      <c r="AF233" s="24">
        <f t="shared" si="20"/>
        <v>-110.59562387865601</v>
      </c>
      <c r="AG233" s="39">
        <f t="shared" si="23"/>
        <v>0</v>
      </c>
      <c r="AH233" s="39">
        <f t="shared" si="24"/>
        <v>0</v>
      </c>
      <c r="AI233" s="65">
        <f t="shared" si="25"/>
        <v>14.4</v>
      </c>
      <c r="AJ233" s="65">
        <f t="shared" si="26"/>
        <v>-138.24</v>
      </c>
      <c r="AK233" s="58">
        <f t="shared" si="27"/>
        <v>0</v>
      </c>
      <c r="AL233" s="58">
        <f t="shared" si="28"/>
        <v>0</v>
      </c>
      <c r="AM233" s="58">
        <f t="shared" si="29"/>
        <v>240</v>
      </c>
    </row>
    <row r="234" spans="3:39" ht="20.100000000000001" customHeight="1" x14ac:dyDescent="0.2">
      <c r="AA234">
        <f t="shared" si="22"/>
        <v>17</v>
      </c>
      <c r="AB234" s="24">
        <f t="shared" si="21"/>
        <v>2.04</v>
      </c>
      <c r="AC234" s="24">
        <f t="shared" si="17"/>
        <v>-41.616</v>
      </c>
      <c r="AD234" s="24">
        <f t="shared" si="18"/>
        <v>-28.298879999999997</v>
      </c>
      <c r="AE234" s="56">
        <f t="shared" si="19"/>
        <v>-108.864</v>
      </c>
      <c r="AF234" s="24">
        <f t="shared" si="20"/>
        <v>-108.868907025792</v>
      </c>
      <c r="AG234" s="39">
        <f t="shared" si="23"/>
        <v>0</v>
      </c>
      <c r="AH234" s="39">
        <f t="shared" si="24"/>
        <v>0</v>
      </c>
      <c r="AI234" s="65">
        <f t="shared" si="25"/>
        <v>14.4</v>
      </c>
      <c r="AJ234" s="65">
        <f t="shared" si="26"/>
        <v>-138.24</v>
      </c>
      <c r="AK234" s="58">
        <f t="shared" si="27"/>
        <v>0</v>
      </c>
      <c r="AL234" s="58">
        <f t="shared" si="28"/>
        <v>0</v>
      </c>
      <c r="AM234" s="58">
        <f t="shared" si="29"/>
        <v>240</v>
      </c>
    </row>
    <row r="235" spans="3:39" ht="20.100000000000001" customHeight="1" x14ac:dyDescent="0.2">
      <c r="AA235">
        <f t="shared" si="22"/>
        <v>18</v>
      </c>
      <c r="AB235" s="24">
        <f t="shared" si="21"/>
        <v>2.16</v>
      </c>
      <c r="AC235" s="24">
        <f t="shared" si="17"/>
        <v>-46.656000000000006</v>
      </c>
      <c r="AD235" s="24">
        <f t="shared" si="18"/>
        <v>-33.592320000000001</v>
      </c>
      <c r="AE235" s="56">
        <f t="shared" si="19"/>
        <v>-107.13600000000001</v>
      </c>
      <c r="AF235" s="24">
        <f t="shared" si="20"/>
        <v>-107.14253034700801</v>
      </c>
      <c r="AG235" s="39">
        <f t="shared" si="23"/>
        <v>0</v>
      </c>
      <c r="AH235" s="39">
        <f t="shared" si="24"/>
        <v>0</v>
      </c>
      <c r="AI235" s="65">
        <f t="shared" si="25"/>
        <v>14.4</v>
      </c>
      <c r="AJ235" s="65">
        <f t="shared" si="26"/>
        <v>-138.24</v>
      </c>
      <c r="AK235" s="58">
        <f t="shared" si="27"/>
        <v>0</v>
      </c>
      <c r="AL235" s="58">
        <f t="shared" si="28"/>
        <v>0</v>
      </c>
      <c r="AM235" s="58">
        <f t="shared" si="29"/>
        <v>240</v>
      </c>
    </row>
    <row r="236" spans="3:39" ht="20.100000000000001" customHeight="1" x14ac:dyDescent="0.2">
      <c r="AA236">
        <f t="shared" si="22"/>
        <v>19</v>
      </c>
      <c r="AB236" s="24">
        <f t="shared" si="21"/>
        <v>2.2799999999999998</v>
      </c>
      <c r="AC236" s="24">
        <f t="shared" si="17"/>
        <v>-51.984000000000002</v>
      </c>
      <c r="AD236" s="24">
        <f t="shared" si="18"/>
        <v>-39.507839999999995</v>
      </c>
      <c r="AE236" s="56">
        <f t="shared" si="19"/>
        <v>-105.40800000000002</v>
      </c>
      <c r="AF236" s="24">
        <f t="shared" si="20"/>
        <v>-105.41655739814402</v>
      </c>
      <c r="AG236" s="39">
        <f t="shared" si="23"/>
        <v>0</v>
      </c>
      <c r="AH236" s="39">
        <f t="shared" si="24"/>
        <v>0</v>
      </c>
      <c r="AI236" s="65">
        <f t="shared" si="25"/>
        <v>14.4</v>
      </c>
      <c r="AJ236" s="65">
        <f t="shared" si="26"/>
        <v>-138.24</v>
      </c>
      <c r="AK236" s="58">
        <f t="shared" si="27"/>
        <v>0</v>
      </c>
      <c r="AL236" s="58">
        <f t="shared" si="28"/>
        <v>0</v>
      </c>
      <c r="AM236" s="58">
        <f t="shared" si="29"/>
        <v>240</v>
      </c>
    </row>
    <row r="237" spans="3:39" ht="20.100000000000001" customHeight="1" x14ac:dyDescent="0.2">
      <c r="AA237">
        <f t="shared" si="22"/>
        <v>20</v>
      </c>
      <c r="AB237" s="24">
        <f t="shared" si="21"/>
        <v>2.4</v>
      </c>
      <c r="AC237" s="24">
        <f t="shared" si="17"/>
        <v>-57.599999999999994</v>
      </c>
      <c r="AD237" s="24">
        <f t="shared" si="18"/>
        <v>-46.08</v>
      </c>
      <c r="AE237" s="56">
        <f t="shared" si="19"/>
        <v>-103.68</v>
      </c>
      <c r="AF237" s="24">
        <f t="shared" si="20"/>
        <v>-103.69105920000001</v>
      </c>
      <c r="AG237" s="39">
        <f t="shared" si="23"/>
        <v>0</v>
      </c>
      <c r="AH237" s="39">
        <f t="shared" si="24"/>
        <v>0</v>
      </c>
      <c r="AI237" s="65">
        <f t="shared" si="25"/>
        <v>14.4</v>
      </c>
      <c r="AJ237" s="65">
        <f t="shared" si="26"/>
        <v>-138.24</v>
      </c>
      <c r="AK237" s="58">
        <f t="shared" si="27"/>
        <v>0</v>
      </c>
      <c r="AL237" s="58">
        <f t="shared" si="28"/>
        <v>0</v>
      </c>
      <c r="AM237" s="58">
        <f t="shared" si="29"/>
        <v>240</v>
      </c>
    </row>
    <row r="238" spans="3:39" ht="20.100000000000001" customHeight="1" x14ac:dyDescent="0.2">
      <c r="AA238">
        <f t="shared" si="22"/>
        <v>21</v>
      </c>
      <c r="AB238" s="24">
        <f t="shared" si="21"/>
        <v>2.52</v>
      </c>
      <c r="AC238" s="24">
        <f t="shared" si="17"/>
        <v>-63.503999999999998</v>
      </c>
      <c r="AD238" s="24">
        <f t="shared" si="18"/>
        <v>-53.343360000000004</v>
      </c>
      <c r="AE238" s="56">
        <f t="shared" si="19"/>
        <v>-101.952</v>
      </c>
      <c r="AF238" s="24">
        <f t="shared" si="20"/>
        <v>-101.966114653056</v>
      </c>
      <c r="AG238" s="39">
        <f t="shared" si="23"/>
        <v>0</v>
      </c>
      <c r="AH238" s="39">
        <f t="shared" si="24"/>
        <v>0</v>
      </c>
      <c r="AI238" s="65">
        <f t="shared" si="25"/>
        <v>14.4</v>
      </c>
      <c r="AJ238" s="65">
        <f t="shared" si="26"/>
        <v>-138.24</v>
      </c>
      <c r="AK238" s="58">
        <f t="shared" si="27"/>
        <v>0</v>
      </c>
      <c r="AL238" s="58">
        <f t="shared" si="28"/>
        <v>0</v>
      </c>
      <c r="AM238" s="58">
        <f t="shared" si="29"/>
        <v>240</v>
      </c>
    </row>
    <row r="239" spans="3:39" ht="20.100000000000001" customHeight="1" x14ac:dyDescent="0.2">
      <c r="AA239">
        <f t="shared" si="22"/>
        <v>22</v>
      </c>
      <c r="AB239" s="24">
        <f t="shared" si="21"/>
        <v>2.64</v>
      </c>
      <c r="AC239" s="24">
        <f t="shared" si="17"/>
        <v>-69.696000000000012</v>
      </c>
      <c r="AD239" s="24">
        <f t="shared" si="18"/>
        <v>-61.332480000000004</v>
      </c>
      <c r="AE239" s="56">
        <f t="shared" si="19"/>
        <v>-100.224</v>
      </c>
      <c r="AF239" s="24">
        <f t="shared" si="20"/>
        <v>-100.241810952192</v>
      </c>
      <c r="AG239" s="39">
        <f t="shared" si="23"/>
        <v>0</v>
      </c>
      <c r="AH239" s="39">
        <f t="shared" si="24"/>
        <v>0</v>
      </c>
      <c r="AI239" s="65">
        <f t="shared" si="25"/>
        <v>14.4</v>
      </c>
      <c r="AJ239" s="65">
        <f t="shared" si="26"/>
        <v>-138.24</v>
      </c>
      <c r="AK239" s="58">
        <f t="shared" si="27"/>
        <v>0</v>
      </c>
      <c r="AL239" s="58">
        <f t="shared" si="28"/>
        <v>0</v>
      </c>
      <c r="AM239" s="58">
        <f t="shared" si="29"/>
        <v>240</v>
      </c>
    </row>
    <row r="240" spans="3:39" ht="20.100000000000001" customHeight="1" x14ac:dyDescent="0.2">
      <c r="AA240">
        <f t="shared" si="22"/>
        <v>23</v>
      </c>
      <c r="AB240" s="24">
        <f t="shared" si="21"/>
        <v>2.76</v>
      </c>
      <c r="AC240" s="24">
        <f t="shared" si="17"/>
        <v>-76.175999999999988</v>
      </c>
      <c r="AD240" s="24">
        <f t="shared" si="18"/>
        <v>-70.081919999999982</v>
      </c>
      <c r="AE240" s="56">
        <f t="shared" si="19"/>
        <v>-98.496000000000009</v>
      </c>
      <c r="AF240" s="24">
        <f t="shared" si="20"/>
        <v>-98.518244001408007</v>
      </c>
      <c r="AG240" s="39">
        <f t="shared" si="23"/>
        <v>0</v>
      </c>
      <c r="AH240" s="39">
        <f t="shared" si="24"/>
        <v>0</v>
      </c>
      <c r="AI240" s="65">
        <f t="shared" si="25"/>
        <v>14.4</v>
      </c>
      <c r="AJ240" s="65">
        <f t="shared" si="26"/>
        <v>-138.24</v>
      </c>
      <c r="AK240" s="58">
        <f t="shared" si="27"/>
        <v>0</v>
      </c>
      <c r="AL240" s="58">
        <f t="shared" si="28"/>
        <v>0</v>
      </c>
      <c r="AM240" s="58">
        <f t="shared" si="29"/>
        <v>240</v>
      </c>
    </row>
    <row r="241" spans="27:39" ht="20.100000000000001" customHeight="1" x14ac:dyDescent="0.2">
      <c r="AA241">
        <f t="shared" si="22"/>
        <v>24</v>
      </c>
      <c r="AB241" s="24">
        <f t="shared" si="21"/>
        <v>2.88</v>
      </c>
      <c r="AC241" s="24">
        <f t="shared" si="17"/>
        <v>-82.944000000000003</v>
      </c>
      <c r="AD241" s="24">
        <f t="shared" si="18"/>
        <v>-79.626239999999996</v>
      </c>
      <c r="AE241" s="56">
        <f t="shared" si="19"/>
        <v>-96.768000000000001</v>
      </c>
      <c r="AF241" s="24">
        <f t="shared" si="20"/>
        <v>-96.795518828544004</v>
      </c>
      <c r="AG241" s="39">
        <f t="shared" si="23"/>
        <v>0</v>
      </c>
      <c r="AH241" s="39">
        <f t="shared" si="24"/>
        <v>0</v>
      </c>
      <c r="AI241" s="65">
        <f t="shared" si="25"/>
        <v>14.4</v>
      </c>
      <c r="AJ241" s="65">
        <f t="shared" si="26"/>
        <v>-138.24</v>
      </c>
      <c r="AK241" s="58">
        <f t="shared" si="27"/>
        <v>0</v>
      </c>
      <c r="AL241" s="58">
        <f t="shared" si="28"/>
        <v>0</v>
      </c>
      <c r="AM241" s="58">
        <f t="shared" si="29"/>
        <v>240</v>
      </c>
    </row>
    <row r="242" spans="27:39" ht="20.100000000000001" customHeight="1" x14ac:dyDescent="0.2">
      <c r="AA242">
        <f t="shared" si="22"/>
        <v>25</v>
      </c>
      <c r="AB242" s="24">
        <f t="shared" si="21"/>
        <v>3</v>
      </c>
      <c r="AC242" s="24">
        <f t="shared" si="17"/>
        <v>-90</v>
      </c>
      <c r="AD242" s="24">
        <f t="shared" si="18"/>
        <v>-90</v>
      </c>
      <c r="AE242" s="56">
        <f t="shared" si="19"/>
        <v>-95.04</v>
      </c>
      <c r="AF242" s="24">
        <f t="shared" si="20"/>
        <v>-95.073750000000004</v>
      </c>
      <c r="AG242" s="39">
        <f t="shared" si="23"/>
        <v>0</v>
      </c>
      <c r="AH242" s="39">
        <f t="shared" si="24"/>
        <v>0</v>
      </c>
      <c r="AI242" s="65">
        <f t="shared" si="25"/>
        <v>14.4</v>
      </c>
      <c r="AJ242" s="65">
        <f t="shared" si="26"/>
        <v>-138.24</v>
      </c>
      <c r="AK242" s="58">
        <f t="shared" si="27"/>
        <v>0</v>
      </c>
      <c r="AL242" s="58">
        <f t="shared" si="28"/>
        <v>0</v>
      </c>
      <c r="AM242" s="58">
        <f t="shared" si="29"/>
        <v>240</v>
      </c>
    </row>
    <row r="243" spans="27:39" ht="20.100000000000001" customHeight="1" x14ac:dyDescent="0.2">
      <c r="AA243">
        <f t="shared" si="22"/>
        <v>26</v>
      </c>
      <c r="AB243" s="24">
        <f t="shared" si="21"/>
        <v>3.12</v>
      </c>
      <c r="AC243" s="24">
        <f t="shared" si="17"/>
        <v>-97.344000000000008</v>
      </c>
      <c r="AD243" s="24">
        <f t="shared" si="18"/>
        <v>-101.23776000000001</v>
      </c>
      <c r="AE243" s="56">
        <f t="shared" si="19"/>
        <v>-93.312000000000012</v>
      </c>
      <c r="AF243" s="24">
        <f t="shared" si="20"/>
        <v>-93.353062035456006</v>
      </c>
      <c r="AG243" s="39">
        <f t="shared" si="23"/>
        <v>0</v>
      </c>
      <c r="AH243" s="39">
        <f t="shared" si="24"/>
        <v>0</v>
      </c>
      <c r="AI243" s="65">
        <f t="shared" si="25"/>
        <v>14.4</v>
      </c>
      <c r="AJ243" s="65">
        <f t="shared" si="26"/>
        <v>-138.24</v>
      </c>
      <c r="AK243" s="58">
        <f t="shared" si="27"/>
        <v>0</v>
      </c>
      <c r="AL243" s="58">
        <f t="shared" si="28"/>
        <v>0</v>
      </c>
      <c r="AM243" s="58">
        <f t="shared" si="29"/>
        <v>240</v>
      </c>
    </row>
    <row r="244" spans="27:39" ht="20.100000000000001" customHeight="1" x14ac:dyDescent="0.2">
      <c r="AA244">
        <f t="shared" si="22"/>
        <v>27</v>
      </c>
      <c r="AB244" s="24">
        <f t="shared" si="21"/>
        <v>3.24</v>
      </c>
      <c r="AC244" s="24">
        <f t="shared" si="17"/>
        <v>-104.97600000000001</v>
      </c>
      <c r="AD244" s="24">
        <f t="shared" si="18"/>
        <v>-113.37408000000003</v>
      </c>
      <c r="AE244" s="56">
        <f t="shared" si="19"/>
        <v>-91.584000000000003</v>
      </c>
      <c r="AF244" s="24">
        <f t="shared" si="20"/>
        <v>-91.633589822592</v>
      </c>
      <c r="AG244" s="39">
        <f t="shared" si="23"/>
        <v>0</v>
      </c>
      <c r="AH244" s="39">
        <f t="shared" si="24"/>
        <v>0</v>
      </c>
      <c r="AI244" s="65">
        <f t="shared" si="25"/>
        <v>14.4</v>
      </c>
      <c r="AJ244" s="65">
        <f t="shared" si="26"/>
        <v>-138.24</v>
      </c>
      <c r="AK244" s="58">
        <f t="shared" si="27"/>
        <v>0</v>
      </c>
      <c r="AL244" s="58">
        <f t="shared" si="28"/>
        <v>0</v>
      </c>
      <c r="AM244" s="58">
        <f t="shared" si="29"/>
        <v>240</v>
      </c>
    </row>
    <row r="245" spans="27:39" ht="20.100000000000001" customHeight="1" x14ac:dyDescent="0.2">
      <c r="AA245">
        <f t="shared" si="22"/>
        <v>28</v>
      </c>
      <c r="AB245" s="24">
        <f t="shared" si="21"/>
        <v>3.36</v>
      </c>
      <c r="AC245" s="24">
        <f t="shared" si="17"/>
        <v>-112.89599999999997</v>
      </c>
      <c r="AD245" s="24">
        <f t="shared" si="18"/>
        <v>-126.44351999999998</v>
      </c>
      <c r="AE245" s="56">
        <f t="shared" si="19"/>
        <v>-89.856000000000009</v>
      </c>
      <c r="AF245" s="24">
        <f t="shared" si="20"/>
        <v>-89.915479031808005</v>
      </c>
      <c r="AG245" s="39">
        <f t="shared" si="23"/>
        <v>0</v>
      </c>
      <c r="AH245" s="39">
        <f t="shared" si="24"/>
        <v>0</v>
      </c>
      <c r="AI245" s="65">
        <f t="shared" si="25"/>
        <v>14.4</v>
      </c>
      <c r="AJ245" s="65">
        <f t="shared" si="26"/>
        <v>-138.24</v>
      </c>
      <c r="AK245" s="58">
        <f t="shared" si="27"/>
        <v>0</v>
      </c>
      <c r="AL245" s="58">
        <f t="shared" si="28"/>
        <v>0</v>
      </c>
      <c r="AM245" s="58">
        <f t="shared" si="29"/>
        <v>240</v>
      </c>
    </row>
    <row r="246" spans="27:39" ht="20.100000000000001" customHeight="1" x14ac:dyDescent="0.2">
      <c r="AA246">
        <f t="shared" si="22"/>
        <v>29</v>
      </c>
      <c r="AB246" s="24">
        <f t="shared" si="21"/>
        <v>3.48</v>
      </c>
      <c r="AC246" s="24">
        <f t="shared" si="17"/>
        <v>-121.104</v>
      </c>
      <c r="AD246" s="24">
        <f t="shared" si="18"/>
        <v>-140.48064000000002</v>
      </c>
      <c r="AE246" s="56">
        <f t="shared" si="19"/>
        <v>-88.128000000000014</v>
      </c>
      <c r="AF246" s="24">
        <f t="shared" si="20"/>
        <v>-88.198886530944009</v>
      </c>
      <c r="AG246" s="39">
        <f t="shared" si="23"/>
        <v>0</v>
      </c>
      <c r="AH246" s="39">
        <f t="shared" si="24"/>
        <v>0</v>
      </c>
      <c r="AI246" s="65">
        <f t="shared" si="25"/>
        <v>14.4</v>
      </c>
      <c r="AJ246" s="65">
        <f t="shared" si="26"/>
        <v>-138.24</v>
      </c>
      <c r="AK246" s="58">
        <f t="shared" si="27"/>
        <v>0</v>
      </c>
      <c r="AL246" s="58">
        <f t="shared" si="28"/>
        <v>0</v>
      </c>
      <c r="AM246" s="58">
        <f t="shared" si="29"/>
        <v>240</v>
      </c>
    </row>
    <row r="247" spans="27:39" ht="20.100000000000001" customHeight="1" x14ac:dyDescent="0.2">
      <c r="AA247">
        <f t="shared" si="22"/>
        <v>30</v>
      </c>
      <c r="AB247" s="24">
        <f t="shared" si="21"/>
        <v>3.6</v>
      </c>
      <c r="AC247" s="24">
        <f t="shared" si="17"/>
        <v>-129.6</v>
      </c>
      <c r="AD247" s="24">
        <f t="shared" si="18"/>
        <v>-155.52000000000004</v>
      </c>
      <c r="AE247" s="56">
        <f t="shared" si="19"/>
        <v>-86.4</v>
      </c>
      <c r="AF247" s="24">
        <f t="shared" si="20"/>
        <v>-86.483980800000012</v>
      </c>
      <c r="AG247" s="39">
        <f t="shared" si="23"/>
        <v>0</v>
      </c>
      <c r="AH247" s="39">
        <f t="shared" si="24"/>
        <v>0</v>
      </c>
      <c r="AI247" s="65">
        <f t="shared" si="25"/>
        <v>14.4</v>
      </c>
      <c r="AJ247" s="65">
        <f t="shared" si="26"/>
        <v>-138.24</v>
      </c>
      <c r="AK247" s="58">
        <f t="shared" si="27"/>
        <v>0</v>
      </c>
      <c r="AL247" s="58">
        <f t="shared" si="28"/>
        <v>0</v>
      </c>
      <c r="AM247" s="58">
        <f t="shared" si="29"/>
        <v>240</v>
      </c>
    </row>
    <row r="248" spans="27:39" ht="20.100000000000001" customHeight="1" x14ac:dyDescent="0.2">
      <c r="AA248">
        <f t="shared" si="22"/>
        <v>31</v>
      </c>
      <c r="AB248" s="24">
        <f t="shared" si="21"/>
        <v>3.72</v>
      </c>
      <c r="AC248" s="24">
        <f t="shared" si="17"/>
        <v>-138.38400000000001</v>
      </c>
      <c r="AD248" s="24">
        <f t="shared" si="18"/>
        <v>-171.59616000000003</v>
      </c>
      <c r="AE248" s="56">
        <f t="shared" si="19"/>
        <v>-84.671999999999997</v>
      </c>
      <c r="AF248" s="24">
        <f t="shared" si="20"/>
        <v>-84.770942345856</v>
      </c>
      <c r="AG248" s="39">
        <f t="shared" si="23"/>
        <v>0</v>
      </c>
      <c r="AH248" s="39">
        <f t="shared" si="24"/>
        <v>0</v>
      </c>
      <c r="AI248" s="65">
        <f t="shared" si="25"/>
        <v>14.4</v>
      </c>
      <c r="AJ248" s="65">
        <f t="shared" si="26"/>
        <v>-138.24</v>
      </c>
      <c r="AK248" s="58">
        <f t="shared" si="27"/>
        <v>0</v>
      </c>
      <c r="AL248" s="58">
        <f t="shared" si="28"/>
        <v>0</v>
      </c>
      <c r="AM248" s="58">
        <f t="shared" si="29"/>
        <v>240</v>
      </c>
    </row>
    <row r="249" spans="27:39" ht="20.100000000000001" customHeight="1" x14ac:dyDescent="0.2">
      <c r="AA249">
        <f t="shared" si="22"/>
        <v>32</v>
      </c>
      <c r="AB249" s="24">
        <f t="shared" si="21"/>
        <v>3.84</v>
      </c>
      <c r="AC249" s="24">
        <f t="shared" ref="AC249:AC280" si="30" xml:space="preserve"> IF( AB249 &lt;= AK249, AG249, AG249 - AL249*(AB249 - AK249) - (AM249 - AL249)*(AB249 - AK249)^2/(2*(L - AK249))   )</f>
        <v>-147.45599999999999</v>
      </c>
      <c r="AD249" s="24">
        <f t="shared" ref="AD249:AD280" si="31" xml:space="preserve"> IF( AB249 &lt;= AK249,  AH249 + AG249*AB249,   AH249 + AG249*AB249  - AL249*(AB249 - AK249)^2/2 - (AM249 - AL249)*(AB249 - AK249)^3/(6*(L - AK249) )   )</f>
        <v>-188.74367999999998</v>
      </c>
      <c r="AE249" s="56">
        <f t="shared" ref="AE249:AE280" si="32" xml:space="preserve"> AJ249 +  AI249*AB249 + AH249*AB249^2*100000/(2*E*I) + AG249*AB249^3*100000/(6*E*I)</f>
        <v>-82.944000000000017</v>
      </c>
      <c r="AF249" s="24">
        <f t="shared" ref="AF249:AF280" si="33" xml:space="preserve"> IF( AB249 &lt;= AK249,  AE249,        AE249  - AL249*(AB249 - AK249)^4*100000/(24*E*I) - (AM249 - AL249)*(AB249 - AK249)^5*100000/(120*E*I*(L - AK249) )  )</f>
        <v>-83.05996411699202</v>
      </c>
      <c r="AG249" s="39">
        <f t="shared" si="23"/>
        <v>0</v>
      </c>
      <c r="AH249" s="39">
        <f t="shared" si="24"/>
        <v>0</v>
      </c>
      <c r="AI249" s="65">
        <f t="shared" si="25"/>
        <v>14.4</v>
      </c>
      <c r="AJ249" s="65">
        <f t="shared" si="26"/>
        <v>-138.24</v>
      </c>
      <c r="AK249" s="58">
        <f t="shared" si="27"/>
        <v>0</v>
      </c>
      <c r="AL249" s="58">
        <f t="shared" si="28"/>
        <v>0</v>
      </c>
      <c r="AM249" s="58">
        <f t="shared" si="29"/>
        <v>240</v>
      </c>
    </row>
    <row r="250" spans="27:39" ht="20.100000000000001" customHeight="1" x14ac:dyDescent="0.2">
      <c r="AA250">
        <f t="shared" si="22"/>
        <v>33</v>
      </c>
      <c r="AB250" s="24">
        <f t="shared" ref="AB250:AB281" si="34" xml:space="preserve"> L*AA250/100</f>
        <v>3.96</v>
      </c>
      <c r="AC250" s="24">
        <f t="shared" si="30"/>
        <v>-156.816</v>
      </c>
      <c r="AD250" s="24">
        <f t="shared" si="31"/>
        <v>-206.99711999999997</v>
      </c>
      <c r="AE250" s="56">
        <f t="shared" si="32"/>
        <v>-81.216000000000008</v>
      </c>
      <c r="AF250" s="24">
        <f t="shared" si="33"/>
        <v>-81.351251918208007</v>
      </c>
      <c r="AG250" s="39">
        <f t="shared" si="23"/>
        <v>0</v>
      </c>
      <c r="AH250" s="39">
        <f t="shared" si="24"/>
        <v>0</v>
      </c>
      <c r="AI250" s="65">
        <f t="shared" si="25"/>
        <v>14.4</v>
      </c>
      <c r="AJ250" s="65">
        <f t="shared" si="26"/>
        <v>-138.24</v>
      </c>
      <c r="AK250" s="58">
        <f t="shared" si="27"/>
        <v>0</v>
      </c>
      <c r="AL250" s="58">
        <f t="shared" si="28"/>
        <v>0</v>
      </c>
      <c r="AM250" s="58">
        <f t="shared" si="29"/>
        <v>240</v>
      </c>
    </row>
    <row r="251" spans="27:39" ht="20.100000000000001" customHeight="1" x14ac:dyDescent="0.2">
      <c r="AA251">
        <f t="shared" si="22"/>
        <v>34</v>
      </c>
      <c r="AB251" s="24">
        <f t="shared" si="34"/>
        <v>4.08</v>
      </c>
      <c r="AC251" s="24">
        <f t="shared" si="30"/>
        <v>-166.464</v>
      </c>
      <c r="AD251" s="24">
        <f t="shared" si="31"/>
        <v>-226.39103999999998</v>
      </c>
      <c r="AE251" s="56">
        <f t="shared" si="32"/>
        <v>-79.488</v>
      </c>
      <c r="AF251" s="24">
        <f t="shared" si="33"/>
        <v>-79.645024825343995</v>
      </c>
      <c r="AG251" s="39">
        <f t="shared" si="23"/>
        <v>0</v>
      </c>
      <c r="AH251" s="39">
        <f t="shared" si="24"/>
        <v>0</v>
      </c>
      <c r="AI251" s="65">
        <f t="shared" si="25"/>
        <v>14.4</v>
      </c>
      <c r="AJ251" s="65">
        <f t="shared" si="26"/>
        <v>-138.24</v>
      </c>
      <c r="AK251" s="58">
        <f t="shared" si="27"/>
        <v>0</v>
      </c>
      <c r="AL251" s="58">
        <f t="shared" si="28"/>
        <v>0</v>
      </c>
      <c r="AM251" s="58">
        <f t="shared" si="29"/>
        <v>240</v>
      </c>
    </row>
    <row r="252" spans="27:39" ht="20.100000000000001" customHeight="1" x14ac:dyDescent="0.2">
      <c r="AA252">
        <f t="shared" si="22"/>
        <v>35</v>
      </c>
      <c r="AB252" s="24">
        <f t="shared" si="34"/>
        <v>4.2</v>
      </c>
      <c r="AC252" s="24">
        <f t="shared" si="30"/>
        <v>-176.4</v>
      </c>
      <c r="AD252" s="24">
        <f t="shared" si="31"/>
        <v>-246.96000000000004</v>
      </c>
      <c r="AE252" s="56">
        <f t="shared" si="32"/>
        <v>-77.760000000000005</v>
      </c>
      <c r="AF252" s="24">
        <f t="shared" si="33"/>
        <v>-77.941515600000002</v>
      </c>
      <c r="AG252" s="39">
        <f t="shared" si="23"/>
        <v>0</v>
      </c>
      <c r="AH252" s="39">
        <f t="shared" si="24"/>
        <v>0</v>
      </c>
      <c r="AI252" s="65">
        <f t="shared" si="25"/>
        <v>14.4</v>
      </c>
      <c r="AJ252" s="65">
        <f t="shared" si="26"/>
        <v>-138.24</v>
      </c>
      <c r="AK252" s="58">
        <f t="shared" si="27"/>
        <v>0</v>
      </c>
      <c r="AL252" s="58">
        <f t="shared" si="28"/>
        <v>0</v>
      </c>
      <c r="AM252" s="58">
        <f t="shared" si="29"/>
        <v>240</v>
      </c>
    </row>
    <row r="253" spans="27:39" ht="20.100000000000001" customHeight="1" x14ac:dyDescent="0.2">
      <c r="AA253">
        <f t="shared" si="22"/>
        <v>36</v>
      </c>
      <c r="AB253" s="24">
        <f t="shared" si="34"/>
        <v>4.32</v>
      </c>
      <c r="AC253" s="24">
        <f t="shared" si="30"/>
        <v>-186.62400000000002</v>
      </c>
      <c r="AD253" s="24">
        <f t="shared" si="31"/>
        <v>-268.73856000000001</v>
      </c>
      <c r="AE253" s="56">
        <f t="shared" si="32"/>
        <v>-76.032000000000011</v>
      </c>
      <c r="AF253" s="24">
        <f t="shared" si="33"/>
        <v>-76.240971104256005</v>
      </c>
      <c r="AG253" s="39">
        <f t="shared" si="23"/>
        <v>0</v>
      </c>
      <c r="AH253" s="39">
        <f t="shared" si="24"/>
        <v>0</v>
      </c>
      <c r="AI253" s="65">
        <f t="shared" si="25"/>
        <v>14.4</v>
      </c>
      <c r="AJ253" s="65">
        <f t="shared" si="26"/>
        <v>-138.24</v>
      </c>
      <c r="AK253" s="58">
        <f t="shared" si="27"/>
        <v>0</v>
      </c>
      <c r="AL253" s="58">
        <f t="shared" si="28"/>
        <v>0</v>
      </c>
      <c r="AM253" s="58">
        <f t="shared" si="29"/>
        <v>240</v>
      </c>
    </row>
    <row r="254" spans="27:39" ht="20.100000000000001" customHeight="1" x14ac:dyDescent="0.2">
      <c r="AA254">
        <f t="shared" si="22"/>
        <v>37</v>
      </c>
      <c r="AB254" s="24">
        <f t="shared" si="34"/>
        <v>4.4400000000000004</v>
      </c>
      <c r="AC254" s="24">
        <f t="shared" si="30"/>
        <v>-197.13600000000005</v>
      </c>
      <c r="AD254" s="24">
        <f t="shared" si="31"/>
        <v>-291.76128000000006</v>
      </c>
      <c r="AE254" s="56">
        <f t="shared" si="32"/>
        <v>-74.304000000000002</v>
      </c>
      <c r="AF254" s="24">
        <f t="shared" si="33"/>
        <v>-74.543652715392</v>
      </c>
      <c r="AG254" s="39">
        <f t="shared" si="23"/>
        <v>0</v>
      </c>
      <c r="AH254" s="39">
        <f t="shared" si="24"/>
        <v>0</v>
      </c>
      <c r="AI254" s="65">
        <f t="shared" si="25"/>
        <v>14.4</v>
      </c>
      <c r="AJ254" s="65">
        <f t="shared" si="26"/>
        <v>-138.24</v>
      </c>
      <c r="AK254" s="58">
        <f t="shared" si="27"/>
        <v>0</v>
      </c>
      <c r="AL254" s="58">
        <f t="shared" si="28"/>
        <v>0</v>
      </c>
      <c r="AM254" s="58">
        <f t="shared" si="29"/>
        <v>240</v>
      </c>
    </row>
    <row r="255" spans="27:39" ht="20.100000000000001" customHeight="1" x14ac:dyDescent="0.2">
      <c r="AA255">
        <f t="shared" si="22"/>
        <v>38</v>
      </c>
      <c r="AB255" s="24">
        <f t="shared" si="34"/>
        <v>4.5599999999999996</v>
      </c>
      <c r="AC255" s="24">
        <f t="shared" si="30"/>
        <v>-207.93600000000001</v>
      </c>
      <c r="AD255" s="24">
        <f t="shared" si="31"/>
        <v>-316.06271999999996</v>
      </c>
      <c r="AE255" s="56">
        <f t="shared" si="32"/>
        <v>-72.576000000000008</v>
      </c>
      <c r="AF255" s="24">
        <f t="shared" si="33"/>
        <v>-72.849836740608012</v>
      </c>
      <c r="AG255" s="39">
        <f t="shared" si="23"/>
        <v>0</v>
      </c>
      <c r="AH255" s="39">
        <f t="shared" si="24"/>
        <v>0</v>
      </c>
      <c r="AI255" s="65">
        <f t="shared" si="25"/>
        <v>14.4</v>
      </c>
      <c r="AJ255" s="65">
        <f t="shared" si="26"/>
        <v>-138.24</v>
      </c>
      <c r="AK255" s="58">
        <f t="shared" si="27"/>
        <v>0</v>
      </c>
      <c r="AL255" s="58">
        <f t="shared" si="28"/>
        <v>0</v>
      </c>
      <c r="AM255" s="58">
        <f t="shared" si="29"/>
        <v>240</v>
      </c>
    </row>
    <row r="256" spans="27:39" ht="20.100000000000001" customHeight="1" x14ac:dyDescent="0.2">
      <c r="AA256">
        <f t="shared" si="22"/>
        <v>39</v>
      </c>
      <c r="AB256" s="24">
        <f t="shared" si="34"/>
        <v>4.68</v>
      </c>
      <c r="AC256" s="24">
        <f t="shared" si="30"/>
        <v>-219.02399999999997</v>
      </c>
      <c r="AD256" s="24">
        <f t="shared" si="31"/>
        <v>-341.67743999999993</v>
      </c>
      <c r="AE256" s="56">
        <f t="shared" si="32"/>
        <v>-70.848000000000013</v>
      </c>
      <c r="AF256" s="24">
        <f t="shared" si="33"/>
        <v>-71.159814831744015</v>
      </c>
      <c r="AG256" s="39">
        <f t="shared" si="23"/>
        <v>0</v>
      </c>
      <c r="AH256" s="39">
        <f t="shared" si="24"/>
        <v>0</v>
      </c>
      <c r="AI256" s="65">
        <f t="shared" si="25"/>
        <v>14.4</v>
      </c>
      <c r="AJ256" s="65">
        <f t="shared" si="26"/>
        <v>-138.24</v>
      </c>
      <c r="AK256" s="58">
        <f t="shared" si="27"/>
        <v>0</v>
      </c>
      <c r="AL256" s="58">
        <f t="shared" si="28"/>
        <v>0</v>
      </c>
      <c r="AM256" s="58">
        <f t="shared" si="29"/>
        <v>240</v>
      </c>
    </row>
    <row r="257" spans="27:39" ht="20.100000000000001" customHeight="1" x14ac:dyDescent="0.2">
      <c r="AA257">
        <f t="shared" si="22"/>
        <v>40</v>
      </c>
      <c r="AB257" s="24">
        <f t="shared" si="34"/>
        <v>4.8</v>
      </c>
      <c r="AC257" s="24">
        <f t="shared" si="30"/>
        <v>-230.39999999999998</v>
      </c>
      <c r="AD257" s="24">
        <f t="shared" si="31"/>
        <v>-368.64</v>
      </c>
      <c r="AE257" s="56">
        <f t="shared" si="32"/>
        <v>-69.12</v>
      </c>
      <c r="AF257" s="24">
        <f t="shared" si="33"/>
        <v>-69.473894400000006</v>
      </c>
      <c r="AG257" s="39">
        <f t="shared" si="23"/>
        <v>0</v>
      </c>
      <c r="AH257" s="39">
        <f t="shared" si="24"/>
        <v>0</v>
      </c>
      <c r="AI257" s="65">
        <f t="shared" si="25"/>
        <v>14.4</v>
      </c>
      <c r="AJ257" s="65">
        <f t="shared" si="26"/>
        <v>-138.24</v>
      </c>
      <c r="AK257" s="58">
        <f t="shared" si="27"/>
        <v>0</v>
      </c>
      <c r="AL257" s="58">
        <f t="shared" si="28"/>
        <v>0</v>
      </c>
      <c r="AM257" s="58">
        <f t="shared" si="29"/>
        <v>240</v>
      </c>
    </row>
    <row r="258" spans="27:39" ht="20.100000000000001" customHeight="1" x14ac:dyDescent="0.2">
      <c r="AA258">
        <f t="shared" si="22"/>
        <v>41</v>
      </c>
      <c r="AB258" s="24">
        <f t="shared" si="34"/>
        <v>4.92</v>
      </c>
      <c r="AC258" s="24">
        <f t="shared" si="30"/>
        <v>-242.06399999999999</v>
      </c>
      <c r="AD258" s="24">
        <f t="shared" si="31"/>
        <v>-396.98496</v>
      </c>
      <c r="AE258" s="56">
        <f t="shared" si="32"/>
        <v>-67.39200000000001</v>
      </c>
      <c r="AF258" s="24">
        <f t="shared" si="33"/>
        <v>-67.792399030656014</v>
      </c>
      <c r="AG258" s="39">
        <f t="shared" si="23"/>
        <v>0</v>
      </c>
      <c r="AH258" s="39">
        <f t="shared" si="24"/>
        <v>0</v>
      </c>
      <c r="AI258" s="65">
        <f t="shared" si="25"/>
        <v>14.4</v>
      </c>
      <c r="AJ258" s="65">
        <f t="shared" si="26"/>
        <v>-138.24</v>
      </c>
      <c r="AK258" s="58">
        <f t="shared" si="27"/>
        <v>0</v>
      </c>
      <c r="AL258" s="58">
        <f t="shared" si="28"/>
        <v>0</v>
      </c>
      <c r="AM258" s="58">
        <f t="shared" si="29"/>
        <v>240</v>
      </c>
    </row>
    <row r="259" spans="27:39" ht="20.100000000000001" customHeight="1" x14ac:dyDescent="0.2">
      <c r="AA259">
        <f t="shared" si="22"/>
        <v>42</v>
      </c>
      <c r="AB259" s="24">
        <f t="shared" si="34"/>
        <v>5.04</v>
      </c>
      <c r="AC259" s="24">
        <f t="shared" si="30"/>
        <v>-254.01599999999999</v>
      </c>
      <c r="AD259" s="24">
        <f t="shared" si="31"/>
        <v>-426.74688000000003</v>
      </c>
      <c r="AE259" s="56">
        <f t="shared" si="32"/>
        <v>-65.664000000000001</v>
      </c>
      <c r="AF259" s="24">
        <f t="shared" si="33"/>
        <v>-66.115668897792006</v>
      </c>
      <c r="AG259" s="39">
        <f t="shared" si="23"/>
        <v>0</v>
      </c>
      <c r="AH259" s="39">
        <f t="shared" si="24"/>
        <v>0</v>
      </c>
      <c r="AI259" s="65">
        <f t="shared" si="25"/>
        <v>14.4</v>
      </c>
      <c r="AJ259" s="65">
        <f t="shared" si="26"/>
        <v>-138.24</v>
      </c>
      <c r="AK259" s="58">
        <f t="shared" si="27"/>
        <v>0</v>
      </c>
      <c r="AL259" s="58">
        <f t="shared" si="28"/>
        <v>0</v>
      </c>
      <c r="AM259" s="58">
        <f t="shared" si="29"/>
        <v>240</v>
      </c>
    </row>
    <row r="260" spans="27:39" ht="20.100000000000001" customHeight="1" x14ac:dyDescent="0.2">
      <c r="AA260">
        <f t="shared" si="22"/>
        <v>43</v>
      </c>
      <c r="AB260" s="24">
        <f t="shared" si="34"/>
        <v>5.16</v>
      </c>
      <c r="AC260" s="24">
        <f t="shared" si="30"/>
        <v>-266.25600000000003</v>
      </c>
      <c r="AD260" s="24">
        <f t="shared" si="31"/>
        <v>-457.96032000000002</v>
      </c>
      <c r="AE260" s="56">
        <f t="shared" si="32"/>
        <v>-63.936000000000007</v>
      </c>
      <c r="AF260" s="24">
        <f t="shared" si="33"/>
        <v>-64.444061179008003</v>
      </c>
      <c r="AG260" s="39">
        <f t="shared" si="23"/>
        <v>0</v>
      </c>
      <c r="AH260" s="39">
        <f t="shared" si="24"/>
        <v>0</v>
      </c>
      <c r="AI260" s="65">
        <f t="shared" si="25"/>
        <v>14.4</v>
      </c>
      <c r="AJ260" s="65">
        <f t="shared" si="26"/>
        <v>-138.24</v>
      </c>
      <c r="AK260" s="58">
        <f t="shared" si="27"/>
        <v>0</v>
      </c>
      <c r="AL260" s="58">
        <f t="shared" si="28"/>
        <v>0</v>
      </c>
      <c r="AM260" s="58">
        <f t="shared" si="29"/>
        <v>240</v>
      </c>
    </row>
    <row r="261" spans="27:39" ht="20.100000000000001" customHeight="1" x14ac:dyDescent="0.2">
      <c r="AA261">
        <f t="shared" si="22"/>
        <v>44</v>
      </c>
      <c r="AB261" s="24">
        <f t="shared" si="34"/>
        <v>5.28</v>
      </c>
      <c r="AC261" s="24">
        <f t="shared" si="30"/>
        <v>-278.78400000000005</v>
      </c>
      <c r="AD261" s="24">
        <f t="shared" si="31"/>
        <v>-490.65984000000003</v>
      </c>
      <c r="AE261" s="56">
        <f t="shared" si="32"/>
        <v>-62.207999999999998</v>
      </c>
      <c r="AF261" s="24">
        <f t="shared" si="33"/>
        <v>-62.777950470143999</v>
      </c>
      <c r="AG261" s="39">
        <f t="shared" si="23"/>
        <v>0</v>
      </c>
      <c r="AH261" s="39">
        <f t="shared" si="24"/>
        <v>0</v>
      </c>
      <c r="AI261" s="65">
        <f t="shared" si="25"/>
        <v>14.4</v>
      </c>
      <c r="AJ261" s="65">
        <f t="shared" si="26"/>
        <v>-138.24</v>
      </c>
      <c r="AK261" s="58">
        <f t="shared" si="27"/>
        <v>0</v>
      </c>
      <c r="AL261" s="58">
        <f t="shared" si="28"/>
        <v>0</v>
      </c>
      <c r="AM261" s="58">
        <f t="shared" si="29"/>
        <v>240</v>
      </c>
    </row>
    <row r="262" spans="27:39" ht="20.100000000000001" customHeight="1" x14ac:dyDescent="0.2">
      <c r="AA262">
        <f t="shared" si="22"/>
        <v>45</v>
      </c>
      <c r="AB262" s="24">
        <f t="shared" si="34"/>
        <v>5.4</v>
      </c>
      <c r="AC262" s="24">
        <f t="shared" si="30"/>
        <v>-291.60000000000002</v>
      </c>
      <c r="AD262" s="24">
        <f t="shared" si="31"/>
        <v>-524.88000000000011</v>
      </c>
      <c r="AE262" s="56">
        <f t="shared" si="32"/>
        <v>-60.480000000000004</v>
      </c>
      <c r="AF262" s="24">
        <f t="shared" si="33"/>
        <v>-61.117729200000007</v>
      </c>
      <c r="AG262" s="39">
        <f t="shared" si="23"/>
        <v>0</v>
      </c>
      <c r="AH262" s="39">
        <f t="shared" si="24"/>
        <v>0</v>
      </c>
      <c r="AI262" s="65">
        <f t="shared" si="25"/>
        <v>14.4</v>
      </c>
      <c r="AJ262" s="65">
        <f t="shared" si="26"/>
        <v>-138.24</v>
      </c>
      <c r="AK262" s="58">
        <f t="shared" si="27"/>
        <v>0</v>
      </c>
      <c r="AL262" s="58">
        <f t="shared" si="28"/>
        <v>0</v>
      </c>
      <c r="AM262" s="58">
        <f t="shared" si="29"/>
        <v>240</v>
      </c>
    </row>
    <row r="263" spans="27:39" ht="20.100000000000001" customHeight="1" x14ac:dyDescent="0.2">
      <c r="AA263">
        <f t="shared" si="22"/>
        <v>46</v>
      </c>
      <c r="AB263" s="24">
        <f t="shared" si="34"/>
        <v>5.52</v>
      </c>
      <c r="AC263" s="24">
        <f t="shared" si="30"/>
        <v>-304.70399999999995</v>
      </c>
      <c r="AD263" s="24">
        <f t="shared" si="31"/>
        <v>-560.65535999999986</v>
      </c>
      <c r="AE263" s="56">
        <f t="shared" si="32"/>
        <v>-58.75200000000001</v>
      </c>
      <c r="AF263" s="24">
        <f t="shared" si="33"/>
        <v>-59.463808045056012</v>
      </c>
      <c r="AG263" s="39">
        <f t="shared" si="23"/>
        <v>0</v>
      </c>
      <c r="AH263" s="39">
        <f t="shared" si="24"/>
        <v>0</v>
      </c>
      <c r="AI263" s="65">
        <f t="shared" si="25"/>
        <v>14.4</v>
      </c>
      <c r="AJ263" s="65">
        <f t="shared" si="26"/>
        <v>-138.24</v>
      </c>
      <c r="AK263" s="58">
        <f t="shared" si="27"/>
        <v>0</v>
      </c>
      <c r="AL263" s="58">
        <f t="shared" si="28"/>
        <v>0</v>
      </c>
      <c r="AM263" s="58">
        <f t="shared" si="29"/>
        <v>240</v>
      </c>
    </row>
    <row r="264" spans="27:39" ht="20.100000000000001" customHeight="1" x14ac:dyDescent="0.2">
      <c r="AA264">
        <f t="shared" si="22"/>
        <v>47</v>
      </c>
      <c r="AB264" s="24">
        <f t="shared" si="34"/>
        <v>5.64</v>
      </c>
      <c r="AC264" s="24">
        <f t="shared" si="30"/>
        <v>-318.09599999999995</v>
      </c>
      <c r="AD264" s="24">
        <f t="shared" si="31"/>
        <v>-598.02047999999979</v>
      </c>
      <c r="AE264" s="56">
        <f t="shared" si="32"/>
        <v>-57.024000000000015</v>
      </c>
      <c r="AF264" s="24">
        <f t="shared" si="33"/>
        <v>-57.816616344192013</v>
      </c>
      <c r="AG264" s="39">
        <f t="shared" si="23"/>
        <v>0</v>
      </c>
      <c r="AH264" s="39">
        <f t="shared" si="24"/>
        <v>0</v>
      </c>
      <c r="AI264" s="65">
        <f t="shared" si="25"/>
        <v>14.4</v>
      </c>
      <c r="AJ264" s="65">
        <f t="shared" si="26"/>
        <v>-138.24</v>
      </c>
      <c r="AK264" s="58">
        <f t="shared" si="27"/>
        <v>0</v>
      </c>
      <c r="AL264" s="58">
        <f t="shared" si="28"/>
        <v>0</v>
      </c>
      <c r="AM264" s="58">
        <f t="shared" si="29"/>
        <v>240</v>
      </c>
    </row>
    <row r="265" spans="27:39" ht="20.100000000000001" customHeight="1" x14ac:dyDescent="0.2">
      <c r="AA265">
        <f t="shared" si="22"/>
        <v>48</v>
      </c>
      <c r="AB265" s="24">
        <f t="shared" si="34"/>
        <v>5.76</v>
      </c>
      <c r="AC265" s="24">
        <f t="shared" si="30"/>
        <v>-331.77600000000001</v>
      </c>
      <c r="AD265" s="24">
        <f t="shared" si="31"/>
        <v>-637.00991999999997</v>
      </c>
      <c r="AE265" s="56">
        <f t="shared" si="32"/>
        <v>-55.296000000000006</v>
      </c>
      <c r="AF265" s="24">
        <f t="shared" si="33"/>
        <v>-56.176602513408007</v>
      </c>
      <c r="AG265" s="39">
        <f t="shared" si="23"/>
        <v>0</v>
      </c>
      <c r="AH265" s="39">
        <f t="shared" si="24"/>
        <v>0</v>
      </c>
      <c r="AI265" s="65">
        <f t="shared" si="25"/>
        <v>14.4</v>
      </c>
      <c r="AJ265" s="65">
        <f t="shared" si="26"/>
        <v>-138.24</v>
      </c>
      <c r="AK265" s="58">
        <f t="shared" si="27"/>
        <v>0</v>
      </c>
      <c r="AL265" s="58">
        <f t="shared" si="28"/>
        <v>0</v>
      </c>
      <c r="AM265" s="58">
        <f t="shared" si="29"/>
        <v>240</v>
      </c>
    </row>
    <row r="266" spans="27:39" ht="20.100000000000001" customHeight="1" x14ac:dyDescent="0.2">
      <c r="AA266">
        <f t="shared" si="22"/>
        <v>49</v>
      </c>
      <c r="AB266" s="24">
        <f t="shared" si="34"/>
        <v>5.88</v>
      </c>
      <c r="AC266" s="24">
        <f t="shared" si="30"/>
        <v>-345.74399999999997</v>
      </c>
      <c r="AD266" s="24">
        <f t="shared" si="31"/>
        <v>-677.65823999999986</v>
      </c>
      <c r="AE266" s="56">
        <f t="shared" si="32"/>
        <v>-53.568000000000012</v>
      </c>
      <c r="AF266" s="24">
        <f t="shared" si="33"/>
        <v>-54.544234460544011</v>
      </c>
      <c r="AG266" s="39">
        <f t="shared" si="23"/>
        <v>0</v>
      </c>
      <c r="AH266" s="39">
        <f t="shared" si="24"/>
        <v>0</v>
      </c>
      <c r="AI266" s="65">
        <f t="shared" si="25"/>
        <v>14.4</v>
      </c>
      <c r="AJ266" s="65">
        <f t="shared" si="26"/>
        <v>-138.24</v>
      </c>
      <c r="AK266" s="58">
        <f t="shared" si="27"/>
        <v>0</v>
      </c>
      <c r="AL266" s="58">
        <f t="shared" si="28"/>
        <v>0</v>
      </c>
      <c r="AM266" s="58">
        <f t="shared" si="29"/>
        <v>240</v>
      </c>
    </row>
    <row r="267" spans="27:39" ht="20.100000000000001" customHeight="1" x14ac:dyDescent="0.2">
      <c r="AA267">
        <f t="shared" si="22"/>
        <v>50</v>
      </c>
      <c r="AB267" s="24">
        <f t="shared" si="34"/>
        <v>6</v>
      </c>
      <c r="AC267" s="24">
        <f t="shared" si="30"/>
        <v>-360</v>
      </c>
      <c r="AD267" s="24">
        <f t="shared" si="31"/>
        <v>-720</v>
      </c>
      <c r="AE267" s="56">
        <f t="shared" si="32"/>
        <v>-51.84</v>
      </c>
      <c r="AF267" s="24">
        <f t="shared" si="33"/>
        <v>-52.92</v>
      </c>
      <c r="AG267" s="39">
        <f t="shared" si="23"/>
        <v>0</v>
      </c>
      <c r="AH267" s="39">
        <f t="shared" si="24"/>
        <v>0</v>
      </c>
      <c r="AI267" s="65">
        <f t="shared" si="25"/>
        <v>14.4</v>
      </c>
      <c r="AJ267" s="65">
        <f t="shared" si="26"/>
        <v>-138.24</v>
      </c>
      <c r="AK267" s="58">
        <f t="shared" si="27"/>
        <v>0</v>
      </c>
      <c r="AL267" s="58">
        <f t="shared" si="28"/>
        <v>0</v>
      </c>
      <c r="AM267" s="58">
        <f t="shared" si="29"/>
        <v>240</v>
      </c>
    </row>
    <row r="268" spans="27:39" ht="20.100000000000001" customHeight="1" x14ac:dyDescent="0.2">
      <c r="AA268">
        <f t="shared" si="22"/>
        <v>51</v>
      </c>
      <c r="AB268" s="24">
        <f t="shared" si="34"/>
        <v>6.12</v>
      </c>
      <c r="AC268" s="24">
        <f t="shared" si="30"/>
        <v>-374.54400000000004</v>
      </c>
      <c r="AD268" s="24">
        <f t="shared" si="31"/>
        <v>-764.06975999999997</v>
      </c>
      <c r="AE268" s="56">
        <f t="shared" si="32"/>
        <v>-50.112000000000009</v>
      </c>
      <c r="AF268" s="24">
        <f t="shared" si="33"/>
        <v>-51.304407267456007</v>
      </c>
      <c r="AG268" s="39">
        <f t="shared" si="23"/>
        <v>0</v>
      </c>
      <c r="AH268" s="39">
        <f t="shared" si="24"/>
        <v>0</v>
      </c>
      <c r="AI268" s="65">
        <f t="shared" si="25"/>
        <v>14.4</v>
      </c>
      <c r="AJ268" s="65">
        <f t="shared" si="26"/>
        <v>-138.24</v>
      </c>
      <c r="AK268" s="58">
        <f t="shared" si="27"/>
        <v>0</v>
      </c>
      <c r="AL268" s="58">
        <f t="shared" si="28"/>
        <v>0</v>
      </c>
      <c r="AM268" s="58">
        <f t="shared" si="29"/>
        <v>240</v>
      </c>
    </row>
    <row r="269" spans="27:39" ht="20.100000000000001" customHeight="1" x14ac:dyDescent="0.2">
      <c r="AA269">
        <f t="shared" si="22"/>
        <v>52</v>
      </c>
      <c r="AB269" s="24">
        <f t="shared" si="34"/>
        <v>6.24</v>
      </c>
      <c r="AC269" s="24">
        <f t="shared" si="30"/>
        <v>-389.37600000000003</v>
      </c>
      <c r="AD269" s="24">
        <f t="shared" si="31"/>
        <v>-809.90208000000007</v>
      </c>
      <c r="AE269" s="56">
        <f t="shared" si="32"/>
        <v>-48.384</v>
      </c>
      <c r="AF269" s="24">
        <f t="shared" si="33"/>
        <v>-49.697985134592003</v>
      </c>
      <c r="AG269" s="39">
        <f t="shared" si="23"/>
        <v>0</v>
      </c>
      <c r="AH269" s="39">
        <f t="shared" si="24"/>
        <v>0</v>
      </c>
      <c r="AI269" s="65">
        <f t="shared" si="25"/>
        <v>14.4</v>
      </c>
      <c r="AJ269" s="65">
        <f t="shared" si="26"/>
        <v>-138.24</v>
      </c>
      <c r="AK269" s="58">
        <f t="shared" si="27"/>
        <v>0</v>
      </c>
      <c r="AL269" s="58">
        <f t="shared" si="28"/>
        <v>0</v>
      </c>
      <c r="AM269" s="58">
        <f t="shared" si="29"/>
        <v>240</v>
      </c>
    </row>
    <row r="270" spans="27:39" ht="20.100000000000001" customHeight="1" x14ac:dyDescent="0.2">
      <c r="AA270">
        <f t="shared" si="22"/>
        <v>53</v>
      </c>
      <c r="AB270" s="24">
        <f t="shared" si="34"/>
        <v>6.36</v>
      </c>
      <c r="AC270" s="24">
        <f t="shared" si="30"/>
        <v>-404.49600000000004</v>
      </c>
      <c r="AD270" s="24">
        <f t="shared" si="31"/>
        <v>-857.53152000000011</v>
      </c>
      <c r="AE270" s="56">
        <f t="shared" si="32"/>
        <v>-46.656000000000006</v>
      </c>
      <c r="AF270" s="24">
        <f t="shared" si="33"/>
        <v>-48.101283623808008</v>
      </c>
      <c r="AG270" s="39">
        <f t="shared" si="23"/>
        <v>0</v>
      </c>
      <c r="AH270" s="39">
        <f t="shared" si="24"/>
        <v>0</v>
      </c>
      <c r="AI270" s="65">
        <f t="shared" si="25"/>
        <v>14.4</v>
      </c>
      <c r="AJ270" s="65">
        <f t="shared" si="26"/>
        <v>-138.24</v>
      </c>
      <c r="AK270" s="58">
        <f t="shared" si="27"/>
        <v>0</v>
      </c>
      <c r="AL270" s="58">
        <f t="shared" si="28"/>
        <v>0</v>
      </c>
      <c r="AM270" s="58">
        <f t="shared" si="29"/>
        <v>240</v>
      </c>
    </row>
    <row r="271" spans="27:39" ht="20.100000000000001" customHeight="1" x14ac:dyDescent="0.2">
      <c r="AA271">
        <f t="shared" si="22"/>
        <v>54</v>
      </c>
      <c r="AB271" s="24">
        <f t="shared" si="34"/>
        <v>6.48</v>
      </c>
      <c r="AC271" s="24">
        <f t="shared" si="30"/>
        <v>-419.90400000000005</v>
      </c>
      <c r="AD271" s="24">
        <f t="shared" si="31"/>
        <v>-906.99264000000028</v>
      </c>
      <c r="AE271" s="56">
        <f t="shared" si="32"/>
        <v>-44.927999999999997</v>
      </c>
      <c r="AF271" s="24">
        <f t="shared" si="33"/>
        <v>-46.514874322943996</v>
      </c>
      <c r="AG271" s="39">
        <f t="shared" si="23"/>
        <v>0</v>
      </c>
      <c r="AH271" s="39">
        <f t="shared" si="24"/>
        <v>0</v>
      </c>
      <c r="AI271" s="65">
        <f t="shared" si="25"/>
        <v>14.4</v>
      </c>
      <c r="AJ271" s="65">
        <f t="shared" si="26"/>
        <v>-138.24</v>
      </c>
      <c r="AK271" s="58">
        <f t="shared" si="27"/>
        <v>0</v>
      </c>
      <c r="AL271" s="58">
        <f t="shared" si="28"/>
        <v>0</v>
      </c>
      <c r="AM271" s="58">
        <f t="shared" si="29"/>
        <v>240</v>
      </c>
    </row>
    <row r="272" spans="27:39" ht="20.100000000000001" customHeight="1" x14ac:dyDescent="0.2">
      <c r="AA272">
        <f t="shared" si="22"/>
        <v>55</v>
      </c>
      <c r="AB272" s="24">
        <f t="shared" si="34"/>
        <v>6.6</v>
      </c>
      <c r="AC272" s="24">
        <f t="shared" si="30"/>
        <v>-435.59999999999997</v>
      </c>
      <c r="AD272" s="24">
        <f t="shared" si="31"/>
        <v>-958.31999999999994</v>
      </c>
      <c r="AE272" s="56">
        <f t="shared" si="32"/>
        <v>-43.200000000000017</v>
      </c>
      <c r="AF272" s="24">
        <f t="shared" si="33"/>
        <v>-44.939350800000014</v>
      </c>
      <c r="AG272" s="39">
        <f t="shared" si="23"/>
        <v>0</v>
      </c>
      <c r="AH272" s="39">
        <f t="shared" si="24"/>
        <v>0</v>
      </c>
      <c r="AI272" s="65">
        <f t="shared" si="25"/>
        <v>14.4</v>
      </c>
      <c r="AJ272" s="65">
        <f t="shared" si="26"/>
        <v>-138.24</v>
      </c>
      <c r="AK272" s="58">
        <f t="shared" si="27"/>
        <v>0</v>
      </c>
      <c r="AL272" s="58">
        <f t="shared" si="28"/>
        <v>0</v>
      </c>
      <c r="AM272" s="58">
        <f t="shared" si="29"/>
        <v>240</v>
      </c>
    </row>
    <row r="273" spans="27:39" ht="20.100000000000001" customHeight="1" x14ac:dyDescent="0.2">
      <c r="AA273">
        <f t="shared" si="22"/>
        <v>56</v>
      </c>
      <c r="AB273" s="24">
        <f t="shared" si="34"/>
        <v>6.72</v>
      </c>
      <c r="AC273" s="24">
        <f t="shared" si="30"/>
        <v>-451.58399999999989</v>
      </c>
      <c r="AD273" s="24">
        <f t="shared" si="31"/>
        <v>-1011.5481599999998</v>
      </c>
      <c r="AE273" s="56">
        <f t="shared" si="32"/>
        <v>-41.472000000000008</v>
      </c>
      <c r="AF273" s="24">
        <f t="shared" si="33"/>
        <v>-43.375329017856011</v>
      </c>
      <c r="AG273" s="39">
        <f t="shared" si="23"/>
        <v>0</v>
      </c>
      <c r="AH273" s="39">
        <f t="shared" si="24"/>
        <v>0</v>
      </c>
      <c r="AI273" s="65">
        <f t="shared" si="25"/>
        <v>14.4</v>
      </c>
      <c r="AJ273" s="65">
        <f t="shared" si="26"/>
        <v>-138.24</v>
      </c>
      <c r="AK273" s="58">
        <f t="shared" si="27"/>
        <v>0</v>
      </c>
      <c r="AL273" s="58">
        <f t="shared" si="28"/>
        <v>0</v>
      </c>
      <c r="AM273" s="58">
        <f t="shared" si="29"/>
        <v>240</v>
      </c>
    </row>
    <row r="274" spans="27:39" ht="20.100000000000001" customHeight="1" x14ac:dyDescent="0.2">
      <c r="AA274">
        <f t="shared" si="22"/>
        <v>57</v>
      </c>
      <c r="AB274" s="24">
        <f t="shared" si="34"/>
        <v>6.84</v>
      </c>
      <c r="AC274" s="24">
        <f t="shared" si="30"/>
        <v>-467.85599999999994</v>
      </c>
      <c r="AD274" s="24">
        <f t="shared" si="31"/>
        <v>-1066.7116799999999</v>
      </c>
      <c r="AE274" s="56">
        <f t="shared" si="32"/>
        <v>-39.744000000000014</v>
      </c>
      <c r="AF274" s="24">
        <f t="shared" si="33"/>
        <v>-41.823447748992017</v>
      </c>
      <c r="AG274" s="39">
        <f t="shared" si="23"/>
        <v>0</v>
      </c>
      <c r="AH274" s="39">
        <f t="shared" si="24"/>
        <v>0</v>
      </c>
      <c r="AI274" s="65">
        <f t="shared" si="25"/>
        <v>14.4</v>
      </c>
      <c r="AJ274" s="65">
        <f t="shared" si="26"/>
        <v>-138.24</v>
      </c>
      <c r="AK274" s="58">
        <f t="shared" si="27"/>
        <v>0</v>
      </c>
      <c r="AL274" s="58">
        <f t="shared" si="28"/>
        <v>0</v>
      </c>
      <c r="AM274" s="58">
        <f t="shared" si="29"/>
        <v>240</v>
      </c>
    </row>
    <row r="275" spans="27:39" ht="20.100000000000001" customHeight="1" x14ac:dyDescent="0.2">
      <c r="AA275">
        <f t="shared" si="22"/>
        <v>58</v>
      </c>
      <c r="AB275" s="24">
        <f t="shared" si="34"/>
        <v>6.96</v>
      </c>
      <c r="AC275" s="24">
        <f t="shared" si="30"/>
        <v>-484.416</v>
      </c>
      <c r="AD275" s="24">
        <f t="shared" si="31"/>
        <v>-1123.8451200000002</v>
      </c>
      <c r="AE275" s="56">
        <f t="shared" si="32"/>
        <v>-38.016000000000005</v>
      </c>
      <c r="AF275" s="24">
        <f t="shared" si="33"/>
        <v>-40.284368990208009</v>
      </c>
      <c r="AG275" s="39">
        <f t="shared" si="23"/>
        <v>0</v>
      </c>
      <c r="AH275" s="39">
        <f t="shared" si="24"/>
        <v>0</v>
      </c>
      <c r="AI275" s="65">
        <f t="shared" si="25"/>
        <v>14.4</v>
      </c>
      <c r="AJ275" s="65">
        <f t="shared" si="26"/>
        <v>-138.24</v>
      </c>
      <c r="AK275" s="58">
        <f t="shared" si="27"/>
        <v>0</v>
      </c>
      <c r="AL275" s="58">
        <f t="shared" si="28"/>
        <v>0</v>
      </c>
      <c r="AM275" s="58">
        <f t="shared" si="29"/>
        <v>240</v>
      </c>
    </row>
    <row r="276" spans="27:39" ht="20.100000000000001" customHeight="1" x14ac:dyDescent="0.2">
      <c r="AA276">
        <f t="shared" si="22"/>
        <v>59</v>
      </c>
      <c r="AB276" s="24">
        <f t="shared" si="34"/>
        <v>7.08</v>
      </c>
      <c r="AC276" s="24">
        <f t="shared" si="30"/>
        <v>-501.26400000000007</v>
      </c>
      <c r="AD276" s="24">
        <f t="shared" si="31"/>
        <v>-1182.9830400000001</v>
      </c>
      <c r="AE276" s="56">
        <f t="shared" si="32"/>
        <v>-36.288000000000011</v>
      </c>
      <c r="AF276" s="24">
        <f t="shared" si="33"/>
        <v>-38.758778377344008</v>
      </c>
      <c r="AG276" s="39">
        <f t="shared" si="23"/>
        <v>0</v>
      </c>
      <c r="AH276" s="39">
        <f t="shared" si="24"/>
        <v>0</v>
      </c>
      <c r="AI276" s="65">
        <f t="shared" si="25"/>
        <v>14.4</v>
      </c>
      <c r="AJ276" s="65">
        <f t="shared" si="26"/>
        <v>-138.24</v>
      </c>
      <c r="AK276" s="58">
        <f t="shared" si="27"/>
        <v>0</v>
      </c>
      <c r="AL276" s="58">
        <f t="shared" si="28"/>
        <v>0</v>
      </c>
      <c r="AM276" s="58">
        <f t="shared" si="29"/>
        <v>240</v>
      </c>
    </row>
    <row r="277" spans="27:39" ht="20.100000000000001" customHeight="1" x14ac:dyDescent="0.2">
      <c r="AA277">
        <f t="shared" si="22"/>
        <v>60</v>
      </c>
      <c r="AB277" s="24">
        <f t="shared" si="34"/>
        <v>7.2</v>
      </c>
      <c r="AC277" s="24">
        <f t="shared" si="30"/>
        <v>-518.4</v>
      </c>
      <c r="AD277" s="24">
        <f t="shared" si="31"/>
        <v>-1244.1600000000003</v>
      </c>
      <c r="AE277" s="56">
        <f t="shared" si="32"/>
        <v>-34.56</v>
      </c>
      <c r="AF277" s="24">
        <f t="shared" si="33"/>
        <v>-37.247385600000001</v>
      </c>
      <c r="AG277" s="39">
        <f t="shared" si="23"/>
        <v>0</v>
      </c>
      <c r="AH277" s="39">
        <f t="shared" si="24"/>
        <v>0</v>
      </c>
      <c r="AI277" s="65">
        <f t="shared" si="25"/>
        <v>14.4</v>
      </c>
      <c r="AJ277" s="65">
        <f t="shared" si="26"/>
        <v>-138.24</v>
      </c>
      <c r="AK277" s="58">
        <f t="shared" si="27"/>
        <v>0</v>
      </c>
      <c r="AL277" s="58">
        <f t="shared" si="28"/>
        <v>0</v>
      </c>
      <c r="AM277" s="58">
        <f t="shared" si="29"/>
        <v>240</v>
      </c>
    </row>
    <row r="278" spans="27:39" ht="20.100000000000001" customHeight="1" x14ac:dyDescent="0.2">
      <c r="AA278">
        <f t="shared" si="22"/>
        <v>61</v>
      </c>
      <c r="AB278" s="24">
        <f t="shared" si="34"/>
        <v>7.32</v>
      </c>
      <c r="AC278" s="24">
        <f t="shared" si="30"/>
        <v>-535.82400000000007</v>
      </c>
      <c r="AD278" s="24">
        <f t="shared" si="31"/>
        <v>-1307.41056</v>
      </c>
      <c r="AE278" s="56">
        <f t="shared" si="32"/>
        <v>-32.832000000000008</v>
      </c>
      <c r="AF278" s="24">
        <f t="shared" si="33"/>
        <v>-35.75092481625601</v>
      </c>
      <c r="AG278" s="39">
        <f t="shared" si="23"/>
        <v>0</v>
      </c>
      <c r="AH278" s="39">
        <f t="shared" si="24"/>
        <v>0</v>
      </c>
      <c r="AI278" s="65">
        <f t="shared" si="25"/>
        <v>14.4</v>
      </c>
      <c r="AJ278" s="65">
        <f t="shared" si="26"/>
        <v>-138.24</v>
      </c>
      <c r="AK278" s="58">
        <f t="shared" si="27"/>
        <v>0</v>
      </c>
      <c r="AL278" s="58">
        <f t="shared" si="28"/>
        <v>0</v>
      </c>
      <c r="AM278" s="58">
        <f t="shared" si="29"/>
        <v>240</v>
      </c>
    </row>
    <row r="279" spans="27:39" ht="20.100000000000001" customHeight="1" x14ac:dyDescent="0.2">
      <c r="AA279">
        <f t="shared" si="22"/>
        <v>62</v>
      </c>
      <c r="AB279" s="24">
        <f t="shared" si="34"/>
        <v>7.44</v>
      </c>
      <c r="AC279" s="24">
        <f t="shared" si="30"/>
        <v>-553.53600000000006</v>
      </c>
      <c r="AD279" s="24">
        <f t="shared" si="31"/>
        <v>-1372.7692800000002</v>
      </c>
      <c r="AE279" s="56">
        <f t="shared" si="32"/>
        <v>-31.103999999999999</v>
      </c>
      <c r="AF279" s="24">
        <f t="shared" si="33"/>
        <v>-34.270155067391997</v>
      </c>
      <c r="AG279" s="39">
        <f t="shared" si="23"/>
        <v>0</v>
      </c>
      <c r="AH279" s="39">
        <f t="shared" si="24"/>
        <v>0</v>
      </c>
      <c r="AI279" s="65">
        <f t="shared" si="25"/>
        <v>14.4</v>
      </c>
      <c r="AJ279" s="65">
        <f t="shared" si="26"/>
        <v>-138.24</v>
      </c>
      <c r="AK279" s="58">
        <f t="shared" si="27"/>
        <v>0</v>
      </c>
      <c r="AL279" s="58">
        <f t="shared" si="28"/>
        <v>0</v>
      </c>
      <c r="AM279" s="58">
        <f t="shared" si="29"/>
        <v>240</v>
      </c>
    </row>
    <row r="280" spans="27:39" ht="20.100000000000001" customHeight="1" x14ac:dyDescent="0.2">
      <c r="AA280">
        <f t="shared" si="22"/>
        <v>63</v>
      </c>
      <c r="AB280" s="24">
        <f t="shared" si="34"/>
        <v>7.56</v>
      </c>
      <c r="AC280" s="24">
        <f t="shared" si="30"/>
        <v>-571.53599999999994</v>
      </c>
      <c r="AD280" s="24">
        <f t="shared" si="31"/>
        <v>-1440.27072</v>
      </c>
      <c r="AE280" s="56">
        <f t="shared" si="32"/>
        <v>-29.376000000000019</v>
      </c>
      <c r="AF280" s="24">
        <f t="shared" si="33"/>
        <v>-32.805860692608022</v>
      </c>
      <c r="AG280" s="39">
        <f t="shared" si="23"/>
        <v>0</v>
      </c>
      <c r="AH280" s="39">
        <f t="shared" si="24"/>
        <v>0</v>
      </c>
      <c r="AI280" s="65">
        <f t="shared" si="25"/>
        <v>14.4</v>
      </c>
      <c r="AJ280" s="65">
        <f t="shared" si="26"/>
        <v>-138.24</v>
      </c>
      <c r="AK280" s="58">
        <f t="shared" si="27"/>
        <v>0</v>
      </c>
      <c r="AL280" s="58">
        <f t="shared" si="28"/>
        <v>0</v>
      </c>
      <c r="AM280" s="58">
        <f t="shared" si="29"/>
        <v>240</v>
      </c>
    </row>
    <row r="281" spans="27:39" ht="20.100000000000001" customHeight="1" x14ac:dyDescent="0.2">
      <c r="AA281">
        <f t="shared" si="22"/>
        <v>64</v>
      </c>
      <c r="AB281" s="24">
        <f t="shared" si="34"/>
        <v>7.68</v>
      </c>
      <c r="AC281" s="24">
        <f t="shared" ref="AC281:AC312" si="35" xml:space="preserve"> IF( AB281 &lt;= AK281, AG281, AG281 - AL281*(AB281 - AK281) - (AM281 - AL281)*(AB281 - AK281)^2/(2*(L - AK281))   )</f>
        <v>-589.82399999999996</v>
      </c>
      <c r="AD281" s="24">
        <f t="shared" ref="AD281:AD317" si="36" xml:space="preserve"> IF( AB281 &lt;= AK281,  AH281 + AG281*AB281,   AH281 + AG281*AB281  - AL281*(AB281 - AK281)^2/2 - (AM281 - AL281)*(AB281 - AK281)^3/(6*(L - AK281) )   )</f>
        <v>-1509.9494399999999</v>
      </c>
      <c r="AE281" s="56">
        <f t="shared" ref="AE281:AE317" si="37" xml:space="preserve"> AJ281 +  AI281*AB281 + AH281*AB281^2*100000/(2*E*I) + AG281*AB281^3*100000/(6*E*I)</f>
        <v>-27.64800000000001</v>
      </c>
      <c r="AF281" s="24">
        <f t="shared" ref="AF281:AF312" si="38" xml:space="preserve"> IF( AB281 &lt;= AK281,  AE281,        AE281  - AL281*(AB281 - AK281)^4*100000/(24*E*I) - (AM281 - AL281)*(AB281 - AK281)^5*100000/(120*E*I*(L - AK281) )  )</f>
        <v>-31.358851743744012</v>
      </c>
      <c r="AG281" s="39">
        <f t="shared" si="23"/>
        <v>0</v>
      </c>
      <c r="AH281" s="39">
        <f t="shared" si="24"/>
        <v>0</v>
      </c>
      <c r="AI281" s="65">
        <f t="shared" si="25"/>
        <v>14.4</v>
      </c>
      <c r="AJ281" s="65">
        <f t="shared" si="26"/>
        <v>-138.24</v>
      </c>
      <c r="AK281" s="58">
        <f t="shared" si="27"/>
        <v>0</v>
      </c>
      <c r="AL281" s="58">
        <f t="shared" si="28"/>
        <v>0</v>
      </c>
      <c r="AM281" s="58">
        <f t="shared" si="29"/>
        <v>240</v>
      </c>
    </row>
    <row r="282" spans="27:39" ht="20.100000000000001" customHeight="1" x14ac:dyDescent="0.2">
      <c r="AA282">
        <f t="shared" si="22"/>
        <v>65</v>
      </c>
      <c r="AB282" s="24">
        <f t="shared" ref="AB282:AB313" si="39" xml:space="preserve"> L*AA282/100</f>
        <v>7.8</v>
      </c>
      <c r="AC282" s="24">
        <f t="shared" si="35"/>
        <v>-608.4</v>
      </c>
      <c r="AD282" s="24">
        <f t="shared" si="36"/>
        <v>-1581.84</v>
      </c>
      <c r="AE282" s="56">
        <f t="shared" si="37"/>
        <v>-25.920000000000016</v>
      </c>
      <c r="AF282" s="24">
        <f t="shared" si="38"/>
        <v>-29.929964400000017</v>
      </c>
      <c r="AG282" s="39">
        <f t="shared" si="23"/>
        <v>0</v>
      </c>
      <c r="AH282" s="39">
        <f t="shared" si="24"/>
        <v>0</v>
      </c>
      <c r="AI282" s="65">
        <f t="shared" si="25"/>
        <v>14.4</v>
      </c>
      <c r="AJ282" s="65">
        <f t="shared" si="26"/>
        <v>-138.24</v>
      </c>
      <c r="AK282" s="58">
        <f t="shared" si="27"/>
        <v>0</v>
      </c>
      <c r="AL282" s="58">
        <f t="shared" si="28"/>
        <v>0</v>
      </c>
      <c r="AM282" s="58">
        <f t="shared" si="29"/>
        <v>240</v>
      </c>
    </row>
    <row r="283" spans="27:39" ht="20.100000000000001" customHeight="1" x14ac:dyDescent="0.2">
      <c r="AA283">
        <f t="shared" ref="AA283:AA317" si="40">AA282+1</f>
        <v>66</v>
      </c>
      <c r="AB283" s="24">
        <f t="shared" si="39"/>
        <v>7.92</v>
      </c>
      <c r="AC283" s="24">
        <f t="shared" si="35"/>
        <v>-627.26400000000001</v>
      </c>
      <c r="AD283" s="24">
        <f t="shared" si="36"/>
        <v>-1655.9769599999997</v>
      </c>
      <c r="AE283" s="56">
        <f t="shared" si="37"/>
        <v>-24.192000000000007</v>
      </c>
      <c r="AF283" s="24">
        <f t="shared" si="38"/>
        <v>-28.520061382656007</v>
      </c>
      <c r="AG283" s="39">
        <f t="shared" ref="AG283:AG317" si="41">AG282</f>
        <v>0</v>
      </c>
      <c r="AH283" s="39">
        <f t="shared" ref="AH283:AH317" si="42">AH282</f>
        <v>0</v>
      </c>
      <c r="AI283" s="65">
        <f t="shared" ref="AI283:AI317" si="43">AI282</f>
        <v>14.4</v>
      </c>
      <c r="AJ283" s="65">
        <f t="shared" ref="AJ283:AJ317" si="44">AJ282</f>
        <v>-138.24</v>
      </c>
      <c r="AK283" s="58">
        <f t="shared" ref="AK283:AK317" si="45" xml:space="preserve"> AK282</f>
        <v>0</v>
      </c>
      <c r="AL283" s="58">
        <f t="shared" ref="AL283:AL317" si="46" xml:space="preserve"> AL282</f>
        <v>0</v>
      </c>
      <c r="AM283" s="58">
        <f t="shared" ref="AM283:AM317" si="47">AM282</f>
        <v>240</v>
      </c>
    </row>
    <row r="284" spans="27:39" ht="20.100000000000001" customHeight="1" x14ac:dyDescent="0.2">
      <c r="AA284">
        <f t="shared" si="40"/>
        <v>67</v>
      </c>
      <c r="AB284" s="24">
        <f t="shared" si="39"/>
        <v>8.0399999999999991</v>
      </c>
      <c r="AC284" s="24">
        <f t="shared" si="35"/>
        <v>-646.41599999999983</v>
      </c>
      <c r="AD284" s="24">
        <f t="shared" si="36"/>
        <v>-1732.3948799999994</v>
      </c>
      <c r="AE284" s="56">
        <f t="shared" si="37"/>
        <v>-22.464000000000013</v>
      </c>
      <c r="AF284" s="24">
        <f t="shared" si="38"/>
        <v>-27.130032369792008</v>
      </c>
      <c r="AG284" s="39">
        <f t="shared" si="41"/>
        <v>0</v>
      </c>
      <c r="AH284" s="39">
        <f t="shared" si="42"/>
        <v>0</v>
      </c>
      <c r="AI284" s="65">
        <f t="shared" si="43"/>
        <v>14.4</v>
      </c>
      <c r="AJ284" s="65">
        <f t="shared" si="44"/>
        <v>-138.24</v>
      </c>
      <c r="AK284" s="58">
        <f t="shared" si="45"/>
        <v>0</v>
      </c>
      <c r="AL284" s="58">
        <f t="shared" si="46"/>
        <v>0</v>
      </c>
      <c r="AM284" s="58">
        <f t="shared" si="47"/>
        <v>240</v>
      </c>
    </row>
    <row r="285" spans="27:39" ht="20.100000000000001" customHeight="1" x14ac:dyDescent="0.2">
      <c r="AA285">
        <f t="shared" si="40"/>
        <v>68</v>
      </c>
      <c r="AB285" s="24">
        <f t="shared" si="39"/>
        <v>8.16</v>
      </c>
      <c r="AC285" s="24">
        <f t="shared" si="35"/>
        <v>-665.85599999999999</v>
      </c>
      <c r="AD285" s="24">
        <f t="shared" si="36"/>
        <v>-1811.1283199999998</v>
      </c>
      <c r="AE285" s="56">
        <f t="shared" si="37"/>
        <v>-20.736000000000004</v>
      </c>
      <c r="AF285" s="24">
        <f t="shared" si="38"/>
        <v>-25.760794411008007</v>
      </c>
      <c r="AG285" s="39">
        <f t="shared" si="41"/>
        <v>0</v>
      </c>
      <c r="AH285" s="39">
        <f t="shared" si="42"/>
        <v>0</v>
      </c>
      <c r="AI285" s="65">
        <f t="shared" si="43"/>
        <v>14.4</v>
      </c>
      <c r="AJ285" s="65">
        <f t="shared" si="44"/>
        <v>-138.24</v>
      </c>
      <c r="AK285" s="58">
        <f t="shared" si="45"/>
        <v>0</v>
      </c>
      <c r="AL285" s="58">
        <f t="shared" si="46"/>
        <v>0</v>
      </c>
      <c r="AM285" s="58">
        <f t="shared" si="47"/>
        <v>240</v>
      </c>
    </row>
    <row r="286" spans="27:39" ht="20.100000000000001" customHeight="1" x14ac:dyDescent="0.2">
      <c r="AA286">
        <f t="shared" si="40"/>
        <v>69</v>
      </c>
      <c r="AB286" s="24">
        <f t="shared" si="39"/>
        <v>8.2799999999999994</v>
      </c>
      <c r="AC286" s="24">
        <f t="shared" si="35"/>
        <v>-685.58399999999995</v>
      </c>
      <c r="AD286" s="24">
        <f t="shared" si="36"/>
        <v>-1892.2118399999995</v>
      </c>
      <c r="AE286" s="56">
        <f t="shared" si="37"/>
        <v>-19.00800000000001</v>
      </c>
      <c r="AF286" s="24">
        <f t="shared" si="38"/>
        <v>-24.413292342144008</v>
      </c>
      <c r="AG286" s="39">
        <f t="shared" si="41"/>
        <v>0</v>
      </c>
      <c r="AH286" s="39">
        <f t="shared" si="42"/>
        <v>0</v>
      </c>
      <c r="AI286" s="65">
        <f t="shared" si="43"/>
        <v>14.4</v>
      </c>
      <c r="AJ286" s="65">
        <f t="shared" si="44"/>
        <v>-138.24</v>
      </c>
      <c r="AK286" s="58">
        <f t="shared" si="45"/>
        <v>0</v>
      </c>
      <c r="AL286" s="58">
        <f t="shared" si="46"/>
        <v>0</v>
      </c>
      <c r="AM286" s="58">
        <f t="shared" si="47"/>
        <v>240</v>
      </c>
    </row>
    <row r="287" spans="27:39" ht="20.100000000000001" customHeight="1" x14ac:dyDescent="0.2">
      <c r="AA287">
        <f t="shared" si="40"/>
        <v>70</v>
      </c>
      <c r="AB287" s="24">
        <f t="shared" si="39"/>
        <v>8.4</v>
      </c>
      <c r="AC287" s="24">
        <f t="shared" si="35"/>
        <v>-705.6</v>
      </c>
      <c r="AD287" s="24">
        <f t="shared" si="36"/>
        <v>-1975.6800000000003</v>
      </c>
      <c r="AE287" s="56">
        <f t="shared" si="37"/>
        <v>-17.28</v>
      </c>
      <c r="AF287" s="24">
        <f t="shared" si="38"/>
        <v>-23.088499200000001</v>
      </c>
      <c r="AG287" s="39">
        <f t="shared" si="41"/>
        <v>0</v>
      </c>
      <c r="AH287" s="39">
        <f t="shared" si="42"/>
        <v>0</v>
      </c>
      <c r="AI287" s="65">
        <f t="shared" si="43"/>
        <v>14.4</v>
      </c>
      <c r="AJ287" s="65">
        <f t="shared" si="44"/>
        <v>-138.24</v>
      </c>
      <c r="AK287" s="58">
        <f t="shared" si="45"/>
        <v>0</v>
      </c>
      <c r="AL287" s="58">
        <f t="shared" si="46"/>
        <v>0</v>
      </c>
      <c r="AM287" s="58">
        <f t="shared" si="47"/>
        <v>240</v>
      </c>
    </row>
    <row r="288" spans="27:39" ht="20.100000000000001" customHeight="1" x14ac:dyDescent="0.2">
      <c r="AA288">
        <f t="shared" si="40"/>
        <v>71</v>
      </c>
      <c r="AB288" s="24">
        <f t="shared" si="39"/>
        <v>8.52</v>
      </c>
      <c r="AC288" s="24">
        <f t="shared" si="35"/>
        <v>-725.90399999999988</v>
      </c>
      <c r="AD288" s="24">
        <f t="shared" si="36"/>
        <v>-2061.5673599999991</v>
      </c>
      <c r="AE288" s="56">
        <f t="shared" si="37"/>
        <v>-15.552000000000007</v>
      </c>
      <c r="AF288" s="24">
        <f t="shared" si="38"/>
        <v>-21.787416637056005</v>
      </c>
      <c r="AG288" s="39">
        <f t="shared" si="41"/>
        <v>0</v>
      </c>
      <c r="AH288" s="39">
        <f t="shared" si="42"/>
        <v>0</v>
      </c>
      <c r="AI288" s="65">
        <f t="shared" si="43"/>
        <v>14.4</v>
      </c>
      <c r="AJ288" s="65">
        <f t="shared" si="44"/>
        <v>-138.24</v>
      </c>
      <c r="AK288" s="58">
        <f t="shared" si="45"/>
        <v>0</v>
      </c>
      <c r="AL288" s="58">
        <f t="shared" si="46"/>
        <v>0</v>
      </c>
      <c r="AM288" s="58">
        <f t="shared" si="47"/>
        <v>240</v>
      </c>
    </row>
    <row r="289" spans="27:39" ht="20.100000000000001" customHeight="1" x14ac:dyDescent="0.2">
      <c r="AA289">
        <f t="shared" si="40"/>
        <v>72</v>
      </c>
      <c r="AB289" s="24">
        <f t="shared" si="39"/>
        <v>8.64</v>
      </c>
      <c r="AC289" s="24">
        <f t="shared" si="35"/>
        <v>-746.49600000000009</v>
      </c>
      <c r="AD289" s="24">
        <f t="shared" si="36"/>
        <v>-2149.9084800000001</v>
      </c>
      <c r="AE289" s="56">
        <f t="shared" si="37"/>
        <v>-13.823999999999998</v>
      </c>
      <c r="AF289" s="24">
        <f t="shared" si="38"/>
        <v>-20.511075336192</v>
      </c>
      <c r="AG289" s="39">
        <f t="shared" si="41"/>
        <v>0</v>
      </c>
      <c r="AH289" s="39">
        <f t="shared" si="42"/>
        <v>0</v>
      </c>
      <c r="AI289" s="65">
        <f t="shared" si="43"/>
        <v>14.4</v>
      </c>
      <c r="AJ289" s="65">
        <f t="shared" si="44"/>
        <v>-138.24</v>
      </c>
      <c r="AK289" s="58">
        <f t="shared" si="45"/>
        <v>0</v>
      </c>
      <c r="AL289" s="58">
        <f t="shared" si="46"/>
        <v>0</v>
      </c>
      <c r="AM289" s="58">
        <f t="shared" si="47"/>
        <v>240</v>
      </c>
    </row>
    <row r="290" spans="27:39" ht="20.100000000000001" customHeight="1" x14ac:dyDescent="0.2">
      <c r="AA290">
        <f t="shared" si="40"/>
        <v>73</v>
      </c>
      <c r="AB290" s="24">
        <f t="shared" si="39"/>
        <v>8.76</v>
      </c>
      <c r="AC290" s="24">
        <f t="shared" si="35"/>
        <v>-767.37600000000009</v>
      </c>
      <c r="AD290" s="24">
        <f t="shared" si="36"/>
        <v>-2240.73792</v>
      </c>
      <c r="AE290" s="56">
        <f t="shared" si="37"/>
        <v>-12.096000000000004</v>
      </c>
      <c r="AF290" s="24">
        <f t="shared" si="38"/>
        <v>-19.260535425408005</v>
      </c>
      <c r="AG290" s="39">
        <f t="shared" si="41"/>
        <v>0</v>
      </c>
      <c r="AH290" s="39">
        <f t="shared" si="42"/>
        <v>0</v>
      </c>
      <c r="AI290" s="65">
        <f t="shared" si="43"/>
        <v>14.4</v>
      </c>
      <c r="AJ290" s="65">
        <f t="shared" si="44"/>
        <v>-138.24</v>
      </c>
      <c r="AK290" s="58">
        <f t="shared" si="45"/>
        <v>0</v>
      </c>
      <c r="AL290" s="58">
        <f t="shared" si="46"/>
        <v>0</v>
      </c>
      <c r="AM290" s="58">
        <f t="shared" si="47"/>
        <v>240</v>
      </c>
    </row>
    <row r="291" spans="27:39" ht="20.100000000000001" customHeight="1" x14ac:dyDescent="0.2">
      <c r="AA291">
        <f t="shared" si="40"/>
        <v>74</v>
      </c>
      <c r="AB291" s="24">
        <f t="shared" si="39"/>
        <v>8.8800000000000008</v>
      </c>
      <c r="AC291" s="24">
        <f t="shared" si="35"/>
        <v>-788.54400000000021</v>
      </c>
      <c r="AD291" s="24">
        <f t="shared" si="36"/>
        <v>-2334.0902400000004</v>
      </c>
      <c r="AE291" s="56">
        <f t="shared" si="37"/>
        <v>-10.367999999999995</v>
      </c>
      <c r="AF291" s="24">
        <f t="shared" si="38"/>
        <v>-18.036886892543997</v>
      </c>
      <c r="AG291" s="39">
        <f t="shared" si="41"/>
        <v>0</v>
      </c>
      <c r="AH291" s="39">
        <f t="shared" si="42"/>
        <v>0</v>
      </c>
      <c r="AI291" s="65">
        <f t="shared" si="43"/>
        <v>14.4</v>
      </c>
      <c r="AJ291" s="65">
        <f t="shared" si="44"/>
        <v>-138.24</v>
      </c>
      <c r="AK291" s="58">
        <f t="shared" si="45"/>
        <v>0</v>
      </c>
      <c r="AL291" s="58">
        <f t="shared" si="46"/>
        <v>0</v>
      </c>
      <c r="AM291" s="58">
        <f t="shared" si="47"/>
        <v>240</v>
      </c>
    </row>
    <row r="292" spans="27:39" ht="20.100000000000001" customHeight="1" x14ac:dyDescent="0.2">
      <c r="AA292">
        <f t="shared" si="40"/>
        <v>75</v>
      </c>
      <c r="AB292" s="24">
        <f t="shared" si="39"/>
        <v>9</v>
      </c>
      <c r="AC292" s="24">
        <f t="shared" si="35"/>
        <v>-810</v>
      </c>
      <c r="AD292" s="24">
        <f t="shared" si="36"/>
        <v>-2430</v>
      </c>
      <c r="AE292" s="56">
        <f t="shared" si="37"/>
        <v>-8.6400000000000148</v>
      </c>
      <c r="AF292" s="24">
        <f t="shared" si="38"/>
        <v>-16.841250000000016</v>
      </c>
      <c r="AG292" s="39">
        <f t="shared" si="41"/>
        <v>0</v>
      </c>
      <c r="AH292" s="39">
        <f t="shared" si="42"/>
        <v>0</v>
      </c>
      <c r="AI292" s="65">
        <f t="shared" si="43"/>
        <v>14.4</v>
      </c>
      <c r="AJ292" s="65">
        <f t="shared" si="44"/>
        <v>-138.24</v>
      </c>
      <c r="AK292" s="58">
        <f t="shared" si="45"/>
        <v>0</v>
      </c>
      <c r="AL292" s="58">
        <f t="shared" si="46"/>
        <v>0</v>
      </c>
      <c r="AM292" s="58">
        <f t="shared" si="47"/>
        <v>240</v>
      </c>
    </row>
    <row r="293" spans="27:39" ht="20.100000000000001" customHeight="1" x14ac:dyDescent="0.2">
      <c r="AA293">
        <f t="shared" si="40"/>
        <v>76</v>
      </c>
      <c r="AB293" s="24">
        <f t="shared" si="39"/>
        <v>9.1199999999999992</v>
      </c>
      <c r="AC293" s="24">
        <f t="shared" si="35"/>
        <v>-831.74400000000003</v>
      </c>
      <c r="AD293" s="24">
        <f t="shared" si="36"/>
        <v>-2528.5017599999996</v>
      </c>
      <c r="AE293" s="56">
        <f t="shared" si="37"/>
        <v>-6.9120000000000061</v>
      </c>
      <c r="AF293" s="24">
        <f t="shared" si="38"/>
        <v>-15.674775699456005</v>
      </c>
      <c r="AG293" s="39">
        <f t="shared" si="41"/>
        <v>0</v>
      </c>
      <c r="AH293" s="39">
        <f t="shared" si="42"/>
        <v>0</v>
      </c>
      <c r="AI293" s="65">
        <f t="shared" si="43"/>
        <v>14.4</v>
      </c>
      <c r="AJ293" s="65">
        <f t="shared" si="44"/>
        <v>-138.24</v>
      </c>
      <c r="AK293" s="58">
        <f t="shared" si="45"/>
        <v>0</v>
      </c>
      <c r="AL293" s="58">
        <f t="shared" si="46"/>
        <v>0</v>
      </c>
      <c r="AM293" s="58">
        <f t="shared" si="47"/>
        <v>240</v>
      </c>
    </row>
    <row r="294" spans="27:39" ht="20.100000000000001" customHeight="1" x14ac:dyDescent="0.2">
      <c r="AA294">
        <f t="shared" si="40"/>
        <v>77</v>
      </c>
      <c r="AB294" s="24">
        <f t="shared" si="39"/>
        <v>9.24</v>
      </c>
      <c r="AC294" s="24">
        <f t="shared" si="35"/>
        <v>-853.77599999999995</v>
      </c>
      <c r="AD294" s="24">
        <f t="shared" si="36"/>
        <v>-2629.6300800000004</v>
      </c>
      <c r="AE294" s="56">
        <f t="shared" si="37"/>
        <v>-5.1839999999999975</v>
      </c>
      <c r="AF294" s="24">
        <f t="shared" si="38"/>
        <v>-14.538646046591998</v>
      </c>
      <c r="AG294" s="39">
        <f t="shared" si="41"/>
        <v>0</v>
      </c>
      <c r="AH294" s="39">
        <f t="shared" si="42"/>
        <v>0</v>
      </c>
      <c r="AI294" s="65">
        <f t="shared" si="43"/>
        <v>14.4</v>
      </c>
      <c r="AJ294" s="65">
        <f t="shared" si="44"/>
        <v>-138.24</v>
      </c>
      <c r="AK294" s="58">
        <f t="shared" si="45"/>
        <v>0</v>
      </c>
      <c r="AL294" s="58">
        <f t="shared" si="46"/>
        <v>0</v>
      </c>
      <c r="AM294" s="58">
        <f t="shared" si="47"/>
        <v>240</v>
      </c>
    </row>
    <row r="295" spans="27:39" ht="20.100000000000001" customHeight="1" x14ac:dyDescent="0.2">
      <c r="AA295">
        <f t="shared" si="40"/>
        <v>78</v>
      </c>
      <c r="AB295" s="24">
        <f t="shared" si="39"/>
        <v>9.36</v>
      </c>
      <c r="AC295" s="24">
        <f t="shared" si="35"/>
        <v>-876.09599999999989</v>
      </c>
      <c r="AD295" s="24">
        <f t="shared" si="36"/>
        <v>-2733.4195199999995</v>
      </c>
      <c r="AE295" s="56">
        <f t="shared" si="37"/>
        <v>-3.4560000000000173</v>
      </c>
      <c r="AF295" s="24">
        <f t="shared" si="38"/>
        <v>-13.434074615808013</v>
      </c>
      <c r="AG295" s="39">
        <f t="shared" si="41"/>
        <v>0</v>
      </c>
      <c r="AH295" s="39">
        <f t="shared" si="42"/>
        <v>0</v>
      </c>
      <c r="AI295" s="65">
        <f t="shared" si="43"/>
        <v>14.4</v>
      </c>
      <c r="AJ295" s="65">
        <f t="shared" si="44"/>
        <v>-138.24</v>
      </c>
      <c r="AK295" s="58">
        <f t="shared" si="45"/>
        <v>0</v>
      </c>
      <c r="AL295" s="58">
        <f t="shared" si="46"/>
        <v>0</v>
      </c>
      <c r="AM295" s="58">
        <f t="shared" si="47"/>
        <v>240</v>
      </c>
    </row>
    <row r="296" spans="27:39" ht="20.100000000000001" customHeight="1" x14ac:dyDescent="0.2">
      <c r="AA296">
        <f t="shared" si="40"/>
        <v>79</v>
      </c>
      <c r="AB296" s="24">
        <f t="shared" si="39"/>
        <v>9.48</v>
      </c>
      <c r="AC296" s="24">
        <f t="shared" si="35"/>
        <v>-898.70400000000006</v>
      </c>
      <c r="AD296" s="24">
        <f t="shared" si="36"/>
        <v>-2839.9046400000002</v>
      </c>
      <c r="AE296" s="56">
        <f t="shared" si="37"/>
        <v>-1.7280000000000086</v>
      </c>
      <c r="AF296" s="24">
        <f t="shared" si="38"/>
        <v>-12.362306914944011</v>
      </c>
      <c r="AG296" s="39">
        <f t="shared" si="41"/>
        <v>0</v>
      </c>
      <c r="AH296" s="39">
        <f t="shared" si="42"/>
        <v>0</v>
      </c>
      <c r="AI296" s="65">
        <f t="shared" si="43"/>
        <v>14.4</v>
      </c>
      <c r="AJ296" s="65">
        <f t="shared" si="44"/>
        <v>-138.24</v>
      </c>
      <c r="AK296" s="58">
        <f t="shared" si="45"/>
        <v>0</v>
      </c>
      <c r="AL296" s="58">
        <f t="shared" si="46"/>
        <v>0</v>
      </c>
      <c r="AM296" s="58">
        <f t="shared" si="47"/>
        <v>240</v>
      </c>
    </row>
    <row r="297" spans="27:39" ht="20.100000000000001" customHeight="1" x14ac:dyDescent="0.2">
      <c r="AA297">
        <f t="shared" si="40"/>
        <v>80</v>
      </c>
      <c r="AB297" s="24">
        <f t="shared" si="39"/>
        <v>9.6</v>
      </c>
      <c r="AC297" s="24">
        <f t="shared" si="35"/>
        <v>-921.59999999999991</v>
      </c>
      <c r="AD297" s="24">
        <f t="shared" si="36"/>
        <v>-2949.12</v>
      </c>
      <c r="AE297" s="56">
        <f t="shared" si="37"/>
        <v>0</v>
      </c>
      <c r="AF297" s="24">
        <f t="shared" si="38"/>
        <v>-11.324620799999998</v>
      </c>
      <c r="AG297" s="39">
        <f t="shared" si="41"/>
        <v>0</v>
      </c>
      <c r="AH297" s="39">
        <f t="shared" si="42"/>
        <v>0</v>
      </c>
      <c r="AI297" s="65">
        <f t="shared" si="43"/>
        <v>14.4</v>
      </c>
      <c r="AJ297" s="65">
        <f t="shared" si="44"/>
        <v>-138.24</v>
      </c>
      <c r="AK297" s="58">
        <f t="shared" si="45"/>
        <v>0</v>
      </c>
      <c r="AL297" s="58">
        <f t="shared" si="46"/>
        <v>0</v>
      </c>
      <c r="AM297" s="58">
        <f t="shared" si="47"/>
        <v>240</v>
      </c>
    </row>
    <row r="298" spans="27:39" ht="20.100000000000001" customHeight="1" x14ac:dyDescent="0.2">
      <c r="AA298">
        <f t="shared" si="40"/>
        <v>81</v>
      </c>
      <c r="AB298" s="24">
        <f t="shared" si="39"/>
        <v>9.7200000000000006</v>
      </c>
      <c r="AC298" s="24">
        <f t="shared" si="35"/>
        <v>-944.78400000000011</v>
      </c>
      <c r="AD298" s="24">
        <f t="shared" si="36"/>
        <v>-3061.1001600000004</v>
      </c>
      <c r="AE298" s="56">
        <f t="shared" si="37"/>
        <v>1.7280000000000086</v>
      </c>
      <c r="AF298" s="24">
        <f t="shared" si="38"/>
        <v>-10.322326889855994</v>
      </c>
      <c r="AG298" s="39">
        <f t="shared" si="41"/>
        <v>0</v>
      </c>
      <c r="AH298" s="39">
        <f t="shared" si="42"/>
        <v>0</v>
      </c>
      <c r="AI298" s="65">
        <f t="shared" si="43"/>
        <v>14.4</v>
      </c>
      <c r="AJ298" s="65">
        <f t="shared" si="44"/>
        <v>-138.24</v>
      </c>
      <c r="AK298" s="58">
        <f t="shared" si="45"/>
        <v>0</v>
      </c>
      <c r="AL298" s="58">
        <f t="shared" si="46"/>
        <v>0</v>
      </c>
      <c r="AM298" s="58">
        <f t="shared" si="47"/>
        <v>240</v>
      </c>
    </row>
    <row r="299" spans="27:39" ht="20.100000000000001" customHeight="1" x14ac:dyDescent="0.2">
      <c r="AA299">
        <f t="shared" si="40"/>
        <v>82</v>
      </c>
      <c r="AB299" s="24">
        <f t="shared" si="39"/>
        <v>9.84</v>
      </c>
      <c r="AC299" s="24">
        <f t="shared" si="35"/>
        <v>-968.25599999999997</v>
      </c>
      <c r="AD299" s="24">
        <f t="shared" si="36"/>
        <v>-3175.87968</v>
      </c>
      <c r="AE299" s="56">
        <f t="shared" si="37"/>
        <v>3.4559999999999889</v>
      </c>
      <c r="AF299" s="24">
        <f t="shared" si="38"/>
        <v>-9.35676898099201</v>
      </c>
      <c r="AG299" s="39">
        <f t="shared" si="41"/>
        <v>0</v>
      </c>
      <c r="AH299" s="39">
        <f t="shared" si="42"/>
        <v>0</v>
      </c>
      <c r="AI299" s="65">
        <f t="shared" si="43"/>
        <v>14.4</v>
      </c>
      <c r="AJ299" s="65">
        <f t="shared" si="44"/>
        <v>-138.24</v>
      </c>
      <c r="AK299" s="58">
        <f t="shared" si="45"/>
        <v>0</v>
      </c>
      <c r="AL299" s="58">
        <f t="shared" si="46"/>
        <v>0</v>
      </c>
      <c r="AM299" s="58">
        <f t="shared" si="47"/>
        <v>240</v>
      </c>
    </row>
    <row r="300" spans="27:39" ht="20.100000000000001" customHeight="1" x14ac:dyDescent="0.2">
      <c r="AA300">
        <f t="shared" si="40"/>
        <v>83</v>
      </c>
      <c r="AB300" s="24">
        <f t="shared" si="39"/>
        <v>9.9600000000000009</v>
      </c>
      <c r="AC300" s="24">
        <f t="shared" si="35"/>
        <v>-992.01600000000008</v>
      </c>
      <c r="AD300" s="24">
        <f t="shared" si="36"/>
        <v>-3293.4931200000005</v>
      </c>
      <c r="AE300" s="56">
        <f t="shared" si="37"/>
        <v>5.1839999999999975</v>
      </c>
      <c r="AF300" s="24">
        <f t="shared" si="38"/>
        <v>-8.4293244622080064</v>
      </c>
      <c r="AG300" s="39">
        <f t="shared" si="41"/>
        <v>0</v>
      </c>
      <c r="AH300" s="39">
        <f t="shared" si="42"/>
        <v>0</v>
      </c>
      <c r="AI300" s="65">
        <f t="shared" si="43"/>
        <v>14.4</v>
      </c>
      <c r="AJ300" s="65">
        <f t="shared" si="44"/>
        <v>-138.24</v>
      </c>
      <c r="AK300" s="58">
        <f t="shared" si="45"/>
        <v>0</v>
      </c>
      <c r="AL300" s="58">
        <f t="shared" si="46"/>
        <v>0</v>
      </c>
      <c r="AM300" s="58">
        <f t="shared" si="47"/>
        <v>240</v>
      </c>
    </row>
    <row r="301" spans="27:39" ht="20.100000000000001" customHeight="1" x14ac:dyDescent="0.2">
      <c r="AA301">
        <f t="shared" si="40"/>
        <v>84</v>
      </c>
      <c r="AB301" s="24">
        <f t="shared" si="39"/>
        <v>10.08</v>
      </c>
      <c r="AC301" s="24">
        <f t="shared" si="35"/>
        <v>-1016.064</v>
      </c>
      <c r="AD301" s="24">
        <f t="shared" si="36"/>
        <v>-3413.9750400000003</v>
      </c>
      <c r="AE301" s="56">
        <f t="shared" si="37"/>
        <v>6.9120000000000061</v>
      </c>
      <c r="AF301" s="24">
        <f t="shared" si="38"/>
        <v>-7.5414047293439967</v>
      </c>
      <c r="AG301" s="39">
        <f t="shared" si="41"/>
        <v>0</v>
      </c>
      <c r="AH301" s="39">
        <f t="shared" si="42"/>
        <v>0</v>
      </c>
      <c r="AI301" s="65">
        <f t="shared" si="43"/>
        <v>14.4</v>
      </c>
      <c r="AJ301" s="65">
        <f t="shared" si="44"/>
        <v>-138.24</v>
      </c>
      <c r="AK301" s="58">
        <f t="shared" si="45"/>
        <v>0</v>
      </c>
      <c r="AL301" s="58">
        <f t="shared" si="46"/>
        <v>0</v>
      </c>
      <c r="AM301" s="58">
        <f t="shared" si="47"/>
        <v>240</v>
      </c>
    </row>
    <row r="302" spans="27:39" ht="20.100000000000001" customHeight="1" x14ac:dyDescent="0.2">
      <c r="AA302">
        <f t="shared" si="40"/>
        <v>85</v>
      </c>
      <c r="AB302" s="24">
        <f t="shared" si="39"/>
        <v>10.199999999999999</v>
      </c>
      <c r="AC302" s="24">
        <f t="shared" si="35"/>
        <v>-1040.3999999999999</v>
      </c>
      <c r="AD302" s="24">
        <f t="shared" si="36"/>
        <v>-3537.3599999999992</v>
      </c>
      <c r="AE302" s="56">
        <f t="shared" si="37"/>
        <v>8.6399999999999864</v>
      </c>
      <c r="AF302" s="24">
        <f t="shared" si="38"/>
        <v>-6.6944556000000084</v>
      </c>
      <c r="AG302" s="39">
        <f t="shared" si="41"/>
        <v>0</v>
      </c>
      <c r="AH302" s="39">
        <f t="shared" si="42"/>
        <v>0</v>
      </c>
      <c r="AI302" s="65">
        <f t="shared" si="43"/>
        <v>14.4</v>
      </c>
      <c r="AJ302" s="65">
        <f t="shared" si="44"/>
        <v>-138.24</v>
      </c>
      <c r="AK302" s="58">
        <f t="shared" si="45"/>
        <v>0</v>
      </c>
      <c r="AL302" s="58">
        <f t="shared" si="46"/>
        <v>0</v>
      </c>
      <c r="AM302" s="58">
        <f t="shared" si="47"/>
        <v>240</v>
      </c>
    </row>
    <row r="303" spans="27:39" ht="20.100000000000001" customHeight="1" x14ac:dyDescent="0.2">
      <c r="AA303">
        <f t="shared" si="40"/>
        <v>86</v>
      </c>
      <c r="AB303" s="24">
        <f t="shared" si="39"/>
        <v>10.32</v>
      </c>
      <c r="AC303" s="24">
        <f t="shared" si="35"/>
        <v>-1065.0240000000001</v>
      </c>
      <c r="AD303" s="24">
        <f t="shared" si="36"/>
        <v>-3663.6825600000002</v>
      </c>
      <c r="AE303" s="56">
        <f t="shared" si="37"/>
        <v>10.367999999999995</v>
      </c>
      <c r="AF303" s="24">
        <f t="shared" si="38"/>
        <v>-5.8899577282560074</v>
      </c>
      <c r="AG303" s="39">
        <f t="shared" si="41"/>
        <v>0</v>
      </c>
      <c r="AH303" s="39">
        <f t="shared" si="42"/>
        <v>0</v>
      </c>
      <c r="AI303" s="65">
        <f t="shared" si="43"/>
        <v>14.4</v>
      </c>
      <c r="AJ303" s="65">
        <f t="shared" si="44"/>
        <v>-138.24</v>
      </c>
      <c r="AK303" s="58">
        <f t="shared" si="45"/>
        <v>0</v>
      </c>
      <c r="AL303" s="58">
        <f t="shared" si="46"/>
        <v>0</v>
      </c>
      <c r="AM303" s="58">
        <f t="shared" si="47"/>
        <v>240</v>
      </c>
    </row>
    <row r="304" spans="27:39" ht="20.100000000000001" customHeight="1" x14ac:dyDescent="0.2">
      <c r="AA304">
        <f t="shared" si="40"/>
        <v>87</v>
      </c>
      <c r="AB304" s="24">
        <f t="shared" si="39"/>
        <v>10.44</v>
      </c>
      <c r="AC304" s="24">
        <f t="shared" si="35"/>
        <v>-1089.9359999999999</v>
      </c>
      <c r="AD304" s="24">
        <f t="shared" si="36"/>
        <v>-3792.9772799999992</v>
      </c>
      <c r="AE304" s="56">
        <f t="shared" si="37"/>
        <v>12.095999999999975</v>
      </c>
      <c r="AF304" s="24">
        <f t="shared" si="38"/>
        <v>-5.1294270193920219</v>
      </c>
      <c r="AG304" s="39">
        <f t="shared" si="41"/>
        <v>0</v>
      </c>
      <c r="AH304" s="39">
        <f t="shared" si="42"/>
        <v>0</v>
      </c>
      <c r="AI304" s="65">
        <f t="shared" si="43"/>
        <v>14.4</v>
      </c>
      <c r="AJ304" s="65">
        <f t="shared" si="44"/>
        <v>-138.24</v>
      </c>
      <c r="AK304" s="58">
        <f t="shared" si="45"/>
        <v>0</v>
      </c>
      <c r="AL304" s="58">
        <f t="shared" si="46"/>
        <v>0</v>
      </c>
      <c r="AM304" s="58">
        <f t="shared" si="47"/>
        <v>240</v>
      </c>
    </row>
    <row r="305" spans="27:39" ht="20.100000000000001" customHeight="1" x14ac:dyDescent="0.2">
      <c r="AA305">
        <f t="shared" si="40"/>
        <v>88</v>
      </c>
      <c r="AB305" s="24">
        <f t="shared" si="39"/>
        <v>10.56</v>
      </c>
      <c r="AC305" s="24">
        <f t="shared" si="35"/>
        <v>-1115.1360000000002</v>
      </c>
      <c r="AD305" s="24">
        <f t="shared" si="36"/>
        <v>-3925.2787200000002</v>
      </c>
      <c r="AE305" s="56">
        <f t="shared" si="37"/>
        <v>13.824000000000012</v>
      </c>
      <c r="AF305" s="24">
        <f t="shared" si="38"/>
        <v>-4.4144150446079919</v>
      </c>
      <c r="AG305" s="39">
        <f t="shared" si="41"/>
        <v>0</v>
      </c>
      <c r="AH305" s="39">
        <f t="shared" si="42"/>
        <v>0</v>
      </c>
      <c r="AI305" s="65">
        <f t="shared" si="43"/>
        <v>14.4</v>
      </c>
      <c r="AJ305" s="65">
        <f t="shared" si="44"/>
        <v>-138.24</v>
      </c>
      <c r="AK305" s="58">
        <f t="shared" si="45"/>
        <v>0</v>
      </c>
      <c r="AL305" s="58">
        <f t="shared" si="46"/>
        <v>0</v>
      </c>
      <c r="AM305" s="58">
        <f t="shared" si="47"/>
        <v>240</v>
      </c>
    </row>
    <row r="306" spans="27:39" ht="20.100000000000001" customHeight="1" x14ac:dyDescent="0.2">
      <c r="AA306">
        <f t="shared" si="40"/>
        <v>89</v>
      </c>
      <c r="AB306" s="24">
        <f t="shared" si="39"/>
        <v>10.68</v>
      </c>
      <c r="AC306" s="24">
        <f t="shared" si="35"/>
        <v>-1140.624</v>
      </c>
      <c r="AD306" s="24">
        <f t="shared" si="36"/>
        <v>-4060.6214400000003</v>
      </c>
      <c r="AE306" s="56">
        <f t="shared" si="37"/>
        <v>15.551999999999992</v>
      </c>
      <c r="AF306" s="24">
        <f t="shared" si="38"/>
        <v>-3.7465094557440075</v>
      </c>
      <c r="AG306" s="39">
        <f t="shared" si="41"/>
        <v>0</v>
      </c>
      <c r="AH306" s="39">
        <f t="shared" si="42"/>
        <v>0</v>
      </c>
      <c r="AI306" s="65">
        <f t="shared" si="43"/>
        <v>14.4</v>
      </c>
      <c r="AJ306" s="65">
        <f t="shared" si="44"/>
        <v>-138.24</v>
      </c>
      <c r="AK306" s="58">
        <f t="shared" si="45"/>
        <v>0</v>
      </c>
      <c r="AL306" s="58">
        <f t="shared" si="46"/>
        <v>0</v>
      </c>
      <c r="AM306" s="58">
        <f t="shared" si="47"/>
        <v>240</v>
      </c>
    </row>
    <row r="307" spans="27:39" ht="20.100000000000001" customHeight="1" x14ac:dyDescent="0.2">
      <c r="AA307">
        <f t="shared" si="40"/>
        <v>90</v>
      </c>
      <c r="AB307" s="24">
        <f t="shared" si="39"/>
        <v>10.8</v>
      </c>
      <c r="AC307" s="24">
        <f t="shared" si="35"/>
        <v>-1166.4000000000001</v>
      </c>
      <c r="AD307" s="24">
        <f t="shared" si="36"/>
        <v>-4199.0400000000009</v>
      </c>
      <c r="AE307" s="56">
        <f t="shared" si="37"/>
        <v>17.28</v>
      </c>
      <c r="AF307" s="24">
        <f t="shared" si="38"/>
        <v>-3.1273344000000058</v>
      </c>
      <c r="AG307" s="39">
        <f t="shared" si="41"/>
        <v>0</v>
      </c>
      <c r="AH307" s="39">
        <f t="shared" si="42"/>
        <v>0</v>
      </c>
      <c r="AI307" s="65">
        <f t="shared" si="43"/>
        <v>14.4</v>
      </c>
      <c r="AJ307" s="65">
        <f t="shared" si="44"/>
        <v>-138.24</v>
      </c>
      <c r="AK307" s="58">
        <f t="shared" si="45"/>
        <v>0</v>
      </c>
      <c r="AL307" s="58">
        <f t="shared" si="46"/>
        <v>0</v>
      </c>
      <c r="AM307" s="58">
        <f t="shared" si="47"/>
        <v>240</v>
      </c>
    </row>
    <row r="308" spans="27:39" ht="20.100000000000001" customHeight="1" x14ac:dyDescent="0.2">
      <c r="AA308">
        <f t="shared" si="40"/>
        <v>91</v>
      </c>
      <c r="AB308" s="24">
        <f t="shared" si="39"/>
        <v>10.92</v>
      </c>
      <c r="AC308" s="24">
        <f t="shared" si="35"/>
        <v>-1192.4639999999999</v>
      </c>
      <c r="AD308" s="24">
        <f t="shared" si="36"/>
        <v>-4340.5689600000005</v>
      </c>
      <c r="AE308" s="56">
        <f t="shared" si="37"/>
        <v>19.007999999999981</v>
      </c>
      <c r="AF308" s="24">
        <f t="shared" si="38"/>
        <v>-2.5585509346560151</v>
      </c>
      <c r="AG308" s="39">
        <f t="shared" si="41"/>
        <v>0</v>
      </c>
      <c r="AH308" s="39">
        <f t="shared" si="42"/>
        <v>0</v>
      </c>
      <c r="AI308" s="65">
        <f t="shared" si="43"/>
        <v>14.4</v>
      </c>
      <c r="AJ308" s="65">
        <f t="shared" si="44"/>
        <v>-138.24</v>
      </c>
      <c r="AK308" s="58">
        <f t="shared" si="45"/>
        <v>0</v>
      </c>
      <c r="AL308" s="58">
        <f t="shared" si="46"/>
        <v>0</v>
      </c>
      <c r="AM308" s="58">
        <f t="shared" si="47"/>
        <v>240</v>
      </c>
    </row>
    <row r="309" spans="27:39" ht="20.100000000000001" customHeight="1" x14ac:dyDescent="0.2">
      <c r="AA309">
        <f t="shared" si="40"/>
        <v>92</v>
      </c>
      <c r="AB309" s="24">
        <f t="shared" si="39"/>
        <v>11.04</v>
      </c>
      <c r="AC309" s="24">
        <f t="shared" si="35"/>
        <v>-1218.8159999999998</v>
      </c>
      <c r="AD309" s="24">
        <f t="shared" si="36"/>
        <v>-4485.2428799999989</v>
      </c>
      <c r="AE309" s="56">
        <f t="shared" si="37"/>
        <v>20.73599999999999</v>
      </c>
      <c r="AF309" s="24">
        <f t="shared" si="38"/>
        <v>-2.0418574417920006</v>
      </c>
      <c r="AG309" s="39">
        <f t="shared" si="41"/>
        <v>0</v>
      </c>
      <c r="AH309" s="39">
        <f t="shared" si="42"/>
        <v>0</v>
      </c>
      <c r="AI309" s="65">
        <f t="shared" si="43"/>
        <v>14.4</v>
      </c>
      <c r="AJ309" s="65">
        <f t="shared" si="44"/>
        <v>-138.24</v>
      </c>
      <c r="AK309" s="58">
        <f t="shared" si="45"/>
        <v>0</v>
      </c>
      <c r="AL309" s="58">
        <f t="shared" si="46"/>
        <v>0</v>
      </c>
      <c r="AM309" s="58">
        <f t="shared" si="47"/>
        <v>240</v>
      </c>
    </row>
    <row r="310" spans="27:39" ht="20.100000000000001" customHeight="1" x14ac:dyDescent="0.2">
      <c r="AA310">
        <f t="shared" si="40"/>
        <v>93</v>
      </c>
      <c r="AB310" s="24">
        <f t="shared" si="39"/>
        <v>11.16</v>
      </c>
      <c r="AC310" s="24">
        <f t="shared" si="35"/>
        <v>-1245.4560000000001</v>
      </c>
      <c r="AD310" s="24">
        <f t="shared" si="36"/>
        <v>-4633.0963200000006</v>
      </c>
      <c r="AE310" s="56">
        <f t="shared" si="37"/>
        <v>22.463999999999999</v>
      </c>
      <c r="AF310" s="24">
        <f t="shared" si="38"/>
        <v>-1.5789900430080017</v>
      </c>
      <c r="AG310" s="39">
        <f t="shared" si="41"/>
        <v>0</v>
      </c>
      <c r="AH310" s="39">
        <f t="shared" si="42"/>
        <v>0</v>
      </c>
      <c r="AI310" s="65">
        <f t="shared" si="43"/>
        <v>14.4</v>
      </c>
      <c r="AJ310" s="65">
        <f t="shared" si="44"/>
        <v>-138.24</v>
      </c>
      <c r="AK310" s="58">
        <f t="shared" si="45"/>
        <v>0</v>
      </c>
      <c r="AL310" s="58">
        <f t="shared" si="46"/>
        <v>0</v>
      </c>
      <c r="AM310" s="58">
        <f t="shared" si="47"/>
        <v>240</v>
      </c>
    </row>
    <row r="311" spans="27:39" ht="20.100000000000001" customHeight="1" x14ac:dyDescent="0.2">
      <c r="AA311">
        <f t="shared" si="40"/>
        <v>94</v>
      </c>
      <c r="AB311" s="24">
        <f t="shared" si="39"/>
        <v>11.28</v>
      </c>
      <c r="AC311" s="24">
        <f t="shared" si="35"/>
        <v>-1272.3839999999998</v>
      </c>
      <c r="AD311" s="24">
        <f t="shared" si="36"/>
        <v>-4784.1638399999983</v>
      </c>
      <c r="AE311" s="56">
        <f t="shared" si="37"/>
        <v>24.191999999999979</v>
      </c>
      <c r="AF311" s="24">
        <f t="shared" si="38"/>
        <v>-1.1717230141440105</v>
      </c>
      <c r="AG311" s="39">
        <f t="shared" si="41"/>
        <v>0</v>
      </c>
      <c r="AH311" s="39">
        <f t="shared" si="42"/>
        <v>0</v>
      </c>
      <c r="AI311" s="65">
        <f t="shared" si="43"/>
        <v>14.4</v>
      </c>
      <c r="AJ311" s="65">
        <f t="shared" si="44"/>
        <v>-138.24</v>
      </c>
      <c r="AK311" s="58">
        <f t="shared" si="45"/>
        <v>0</v>
      </c>
      <c r="AL311" s="58">
        <f t="shared" si="46"/>
        <v>0</v>
      </c>
      <c r="AM311" s="58">
        <f t="shared" si="47"/>
        <v>240</v>
      </c>
    </row>
    <row r="312" spans="27:39" ht="20.100000000000001" customHeight="1" x14ac:dyDescent="0.2">
      <c r="AA312">
        <f t="shared" si="40"/>
        <v>95</v>
      </c>
      <c r="AB312" s="24">
        <f t="shared" si="39"/>
        <v>11.4</v>
      </c>
      <c r="AC312" s="24">
        <f t="shared" si="35"/>
        <v>-1299.6000000000001</v>
      </c>
      <c r="AD312" s="24">
        <f t="shared" si="36"/>
        <v>-4938.4799999999996</v>
      </c>
      <c r="AE312" s="56">
        <f t="shared" si="37"/>
        <v>25.919999999999987</v>
      </c>
      <c r="AF312" s="24">
        <f t="shared" si="38"/>
        <v>-0.82186920000001962</v>
      </c>
      <c r="AG312" s="39">
        <f t="shared" si="41"/>
        <v>0</v>
      </c>
      <c r="AH312" s="39">
        <f t="shared" si="42"/>
        <v>0</v>
      </c>
      <c r="AI312" s="65">
        <f t="shared" si="43"/>
        <v>14.4</v>
      </c>
      <c r="AJ312" s="65">
        <f t="shared" si="44"/>
        <v>-138.24</v>
      </c>
      <c r="AK312" s="58">
        <f t="shared" si="45"/>
        <v>0</v>
      </c>
      <c r="AL312" s="58">
        <f t="shared" si="46"/>
        <v>0</v>
      </c>
      <c r="AM312" s="58">
        <f t="shared" si="47"/>
        <v>240</v>
      </c>
    </row>
    <row r="313" spans="27:39" ht="20.100000000000001" customHeight="1" x14ac:dyDescent="0.2">
      <c r="AA313">
        <f t="shared" si="40"/>
        <v>96</v>
      </c>
      <c r="AB313" s="24">
        <f t="shared" si="39"/>
        <v>11.52</v>
      </c>
      <c r="AC313" s="24">
        <f xml:space="preserve"> IF( AB313 &lt;= AK313, AG313, AG313 - AL313*(AB313 - AK313) - (AM313 - AL313)*(AB313 - AK313)^2/(2*(L - AK313))   )</f>
        <v>-1327.104</v>
      </c>
      <c r="AD313" s="24">
        <f t="shared" si="36"/>
        <v>-5096.0793599999997</v>
      </c>
      <c r="AE313" s="56">
        <f t="shared" si="37"/>
        <v>27.647999999999996</v>
      </c>
      <c r="AF313" s="24">
        <f t="shared" ref="AF313:AF317" si="48" xml:space="preserve"> IF( AB313 &lt;= AK313,  AE313,        AE313  - AL313*(AB313 - AK313)^4*100000/(24*E*I) - (AM313 - AL313)*(AB313 - AK313)^5*100000/(120*E*I*(L - AK313) )  )</f>
        <v>-0.53128042905600026</v>
      </c>
      <c r="AG313" s="39">
        <f t="shared" si="41"/>
        <v>0</v>
      </c>
      <c r="AH313" s="39">
        <f t="shared" si="42"/>
        <v>0</v>
      </c>
      <c r="AI313" s="65">
        <f t="shared" si="43"/>
        <v>14.4</v>
      </c>
      <c r="AJ313" s="65">
        <f t="shared" si="44"/>
        <v>-138.24</v>
      </c>
      <c r="AK313" s="58">
        <f t="shared" si="45"/>
        <v>0</v>
      </c>
      <c r="AL313" s="58">
        <f t="shared" si="46"/>
        <v>0</v>
      </c>
      <c r="AM313" s="58">
        <f t="shared" si="47"/>
        <v>240</v>
      </c>
    </row>
    <row r="314" spans="27:39" ht="20.100000000000001" customHeight="1" x14ac:dyDescent="0.2">
      <c r="AA314">
        <f t="shared" si="40"/>
        <v>97</v>
      </c>
      <c r="AB314" s="24">
        <f xml:space="preserve"> L*AA314/100</f>
        <v>11.64</v>
      </c>
      <c r="AC314" s="24">
        <f xml:space="preserve"> IF( AB314 &lt;= AK314, AG314, AG314 - AL314*(AB314 - AK314) - (AM314 - AL314)*(AB314 - AK314)^2/(2*(L - AK314))   )</f>
        <v>-1354.8960000000002</v>
      </c>
      <c r="AD314" s="24">
        <f t="shared" si="36"/>
        <v>-5256.9964800000007</v>
      </c>
      <c r="AE314" s="56">
        <f t="shared" si="37"/>
        <v>29.376000000000005</v>
      </c>
      <c r="AF314" s="24">
        <f t="shared" si="48"/>
        <v>-0.30184792819200368</v>
      </c>
      <c r="AG314" s="39">
        <f t="shared" si="41"/>
        <v>0</v>
      </c>
      <c r="AH314" s="39">
        <f t="shared" si="42"/>
        <v>0</v>
      </c>
      <c r="AI314" s="65">
        <f t="shared" si="43"/>
        <v>14.4</v>
      </c>
      <c r="AJ314" s="65">
        <f t="shared" si="44"/>
        <v>-138.24</v>
      </c>
      <c r="AK314" s="58">
        <f t="shared" si="45"/>
        <v>0</v>
      </c>
      <c r="AL314" s="58">
        <f t="shared" si="46"/>
        <v>0</v>
      </c>
      <c r="AM314" s="58">
        <f t="shared" si="47"/>
        <v>240</v>
      </c>
    </row>
    <row r="315" spans="27:39" ht="20.100000000000001" customHeight="1" x14ac:dyDescent="0.2">
      <c r="AA315">
        <f t="shared" si="40"/>
        <v>98</v>
      </c>
      <c r="AB315" s="24">
        <f xml:space="preserve"> L*AA315/100</f>
        <v>11.76</v>
      </c>
      <c r="AC315" s="24">
        <f xml:space="preserve"> IF( AB315 &lt;= AK315, AG315, AG315 - AL315*(AB315 - AK315) - (AM315 - AL315)*(AB315 - AK315)^2/(2*(L - AK315))   )</f>
        <v>-1382.9759999999999</v>
      </c>
      <c r="AD315" s="24">
        <f t="shared" si="36"/>
        <v>-5421.2659199999989</v>
      </c>
      <c r="AE315" s="56">
        <f t="shared" si="37"/>
        <v>31.103999999999985</v>
      </c>
      <c r="AF315" s="24">
        <f t="shared" si="48"/>
        <v>-0.13550273740801089</v>
      </c>
      <c r="AG315" s="39">
        <f t="shared" si="41"/>
        <v>0</v>
      </c>
      <c r="AH315" s="39">
        <f t="shared" si="42"/>
        <v>0</v>
      </c>
      <c r="AI315" s="65">
        <f t="shared" si="43"/>
        <v>14.4</v>
      </c>
      <c r="AJ315" s="65">
        <f t="shared" si="44"/>
        <v>-138.24</v>
      </c>
      <c r="AK315" s="58">
        <f t="shared" si="45"/>
        <v>0</v>
      </c>
      <c r="AL315" s="58">
        <f t="shared" si="46"/>
        <v>0</v>
      </c>
      <c r="AM315" s="58">
        <f t="shared" si="47"/>
        <v>240</v>
      </c>
    </row>
    <row r="316" spans="27:39" ht="20.100000000000001" customHeight="1" x14ac:dyDescent="0.2">
      <c r="AA316">
        <f t="shared" si="40"/>
        <v>99</v>
      </c>
      <c r="AB316" s="24">
        <f xml:space="preserve"> L*AA316/100</f>
        <v>11.88</v>
      </c>
      <c r="AC316" s="24">
        <f xml:space="preserve"> IF( AB316 &lt;= AK316, AG316, AG316 - AL316*(AB316 - AK316) - (AM316 - AL316)*(AB316 - AK316)^2/(2*(L - AK316))   )</f>
        <v>-1411.3440000000003</v>
      </c>
      <c r="AD316" s="24">
        <f t="shared" si="36"/>
        <v>-5588.9222400000017</v>
      </c>
      <c r="AE316" s="56">
        <f t="shared" si="37"/>
        <v>32.831999999999994</v>
      </c>
      <c r="AF316" s="24">
        <f t="shared" si="48"/>
        <v>-3.4216124544016679E-2</v>
      </c>
      <c r="AG316" s="39">
        <f t="shared" si="41"/>
        <v>0</v>
      </c>
      <c r="AH316" s="39">
        <f t="shared" si="42"/>
        <v>0</v>
      </c>
      <c r="AI316" s="65">
        <f t="shared" si="43"/>
        <v>14.4</v>
      </c>
      <c r="AJ316" s="65">
        <f t="shared" si="44"/>
        <v>-138.24</v>
      </c>
      <c r="AK316" s="58">
        <f t="shared" si="45"/>
        <v>0</v>
      </c>
      <c r="AL316" s="58">
        <f t="shared" si="46"/>
        <v>0</v>
      </c>
      <c r="AM316" s="58">
        <f t="shared" si="47"/>
        <v>240</v>
      </c>
    </row>
    <row r="317" spans="27:39" ht="20.100000000000001" customHeight="1" x14ac:dyDescent="0.2">
      <c r="AA317">
        <f t="shared" si="40"/>
        <v>100</v>
      </c>
      <c r="AB317" s="24">
        <f xml:space="preserve"> L*AA317/100</f>
        <v>12</v>
      </c>
      <c r="AC317" s="24">
        <f xml:space="preserve"> IF( AB317 &lt;= AK317, AG317, AG317 - AL317*(AB317 - AK317) - (AM317 - AL317)*(AB317 - AK317)^2/(2*(L - AK317))   )</f>
        <v>-1440</v>
      </c>
      <c r="AD317" s="24">
        <f t="shared" si="36"/>
        <v>-5760</v>
      </c>
      <c r="AE317" s="56">
        <f t="shared" si="37"/>
        <v>34.56</v>
      </c>
      <c r="AF317" s="24">
        <f t="shared" si="48"/>
        <v>0</v>
      </c>
      <c r="AG317" s="39">
        <f t="shared" si="41"/>
        <v>0</v>
      </c>
      <c r="AH317" s="39">
        <f t="shared" si="42"/>
        <v>0</v>
      </c>
      <c r="AI317" s="65">
        <f t="shared" si="43"/>
        <v>14.4</v>
      </c>
      <c r="AJ317" s="65">
        <f t="shared" si="44"/>
        <v>-138.24</v>
      </c>
      <c r="AK317" s="58">
        <f t="shared" si="45"/>
        <v>0</v>
      </c>
      <c r="AL317" s="58">
        <f t="shared" si="46"/>
        <v>0</v>
      </c>
      <c r="AM317" s="58">
        <f t="shared" si="47"/>
        <v>240</v>
      </c>
    </row>
    <row r="318" spans="27:39" ht="20.100000000000001" customHeight="1" x14ac:dyDescent="0.2"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</row>
    <row r="319" spans="27:39" ht="20.100000000000001" customHeight="1" x14ac:dyDescent="0.2">
      <c r="AA319" t="s">
        <v>91</v>
      </c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</row>
    <row r="320" spans="27:39" ht="20.100000000000001" customHeight="1" x14ac:dyDescent="0.2"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</row>
    <row r="321" spans="27:39" ht="20.100000000000001" customHeight="1" x14ac:dyDescent="0.2">
      <c r="AA321" s="38" t="s">
        <v>4</v>
      </c>
      <c r="AB321" s="39" t="s">
        <v>5</v>
      </c>
      <c r="AC321" s="39" t="s">
        <v>27</v>
      </c>
      <c r="AD321" s="58" t="s">
        <v>29</v>
      </c>
      <c r="AE321" s="58" t="s">
        <v>30</v>
      </c>
      <c r="AF321" s="58" t="s">
        <v>28</v>
      </c>
      <c r="AG321" s="39" t="s">
        <v>24</v>
      </c>
      <c r="AH321" s="39" t="s">
        <v>25</v>
      </c>
      <c r="AI321" s="38" t="s">
        <v>99</v>
      </c>
      <c r="AJ321" s="59" t="s">
        <v>26</v>
      </c>
      <c r="AK321" s="58" t="s">
        <v>23</v>
      </c>
      <c r="AL321" s="58" t="s">
        <v>31</v>
      </c>
      <c r="AM321" s="58" t="s">
        <v>32</v>
      </c>
    </row>
    <row r="322" spans="27:39" ht="20.100000000000001" customHeight="1" x14ac:dyDescent="0.2">
      <c r="AA322">
        <v>0</v>
      </c>
      <c r="AB322" s="24">
        <v>0</v>
      </c>
      <c r="AC322" s="24">
        <f t="shared" ref="AC322:AC353" si="49" xml:space="preserve"> IF( AB322 &lt;= AK322, AG322, AG322 - AL322*(AB322 - AK322) - (AM322 - AL322)*(AB322 - AK322)^2/(2*(L - AK322))   )</f>
        <v>0</v>
      </c>
      <c r="AD322" s="24">
        <f t="shared" ref="AD322:AD353" si="50" xml:space="preserve"> IF( AB322 &lt;= AK322,  AH322 + AG322*AB322,   AH322 + AG322*AB322  - AL322*(AB322 - AK322)^2/2 - (AM322 - AL322)*(AB322 - AK322)^3/(6*(L - AK322) )   )</f>
        <v>0</v>
      </c>
      <c r="AE322" s="56">
        <f t="shared" ref="AE322:AE353" si="51" xml:space="preserve"> AJ322 +  AI322*AB322 + AH322*AB322^2*100000/(2*E*I) + AG322*AB322^3*100000/(6*E*I)</f>
        <v>105.70500000000001</v>
      </c>
      <c r="AF322" s="24">
        <f t="shared" ref="AF322:AF353" si="52" xml:space="preserve"> IF( AB322 &lt;= AK322,  AE322,        AE322  - AL322*(AB322 - AK322)^4*100000/(24*E*I) - (AM322 - AL322)*(AB322 - AK322)^5*100000/(120*E*I*(L - AK322) )  )</f>
        <v>105.70500000000001</v>
      </c>
      <c r="AG322" s="39">
        <v>0</v>
      </c>
      <c r="AH322" s="39">
        <f xml:space="preserve"> 0</f>
        <v>0</v>
      </c>
      <c r="AI322" s="24">
        <f xml:space="preserve"> AL322*(L - AK322)^3*100000/(6*E*I) + (AM322 - AL322)*(L - AK322)^3*100000/(24*E*I)</f>
        <v>-10.631250000000001</v>
      </c>
      <c r="AJ322" s="24">
        <f xml:space="preserve"> -AL322*(L - AK322)^3*(3*L + AK322)*100000/(24*E*I) - (AM322 - AL322)*(L - AK322)^3*(4*L + AK322)*100000/(120*E*I)</f>
        <v>105.70500000000001</v>
      </c>
      <c r="AK322" s="58">
        <f xml:space="preserve"> _a1 + _a2</f>
        <v>3</v>
      </c>
      <c r="AL322" s="58">
        <f xml:space="preserve"> -_w2</f>
        <v>-60</v>
      </c>
      <c r="AM322" s="58">
        <f xml:space="preserve">  -(_w1 +   (_w2 - _w1)/_a2 * (L - _a1))</f>
        <v>-240</v>
      </c>
    </row>
    <row r="323" spans="27:39" ht="20.100000000000001" customHeight="1" x14ac:dyDescent="0.2">
      <c r="AA323">
        <f>AA322+1</f>
        <v>1</v>
      </c>
      <c r="AB323" s="24">
        <f t="shared" ref="AB323:AB354" si="53" xml:space="preserve"> L*AA323/100</f>
        <v>0.12</v>
      </c>
      <c r="AC323" s="24">
        <f t="shared" si="49"/>
        <v>0</v>
      </c>
      <c r="AD323" s="24">
        <f t="shared" si="50"/>
        <v>0</v>
      </c>
      <c r="AE323" s="56">
        <f t="shared" si="51"/>
        <v>104.42925000000001</v>
      </c>
      <c r="AF323" s="24">
        <f t="shared" si="52"/>
        <v>104.42925000000001</v>
      </c>
      <c r="AG323" s="39">
        <f>AG322</f>
        <v>0</v>
      </c>
      <c r="AH323" s="39">
        <f>AH322</f>
        <v>0</v>
      </c>
      <c r="AI323" s="65">
        <f>AI322</f>
        <v>-10.631250000000001</v>
      </c>
      <c r="AJ323" s="65">
        <f>AJ322</f>
        <v>105.70500000000001</v>
      </c>
      <c r="AK323" s="58">
        <f xml:space="preserve"> AK322</f>
        <v>3</v>
      </c>
      <c r="AL323" s="58">
        <f xml:space="preserve"> AL322</f>
        <v>-60</v>
      </c>
      <c r="AM323" s="58">
        <f>AM322</f>
        <v>-240</v>
      </c>
    </row>
    <row r="324" spans="27:39" ht="20.100000000000001" customHeight="1" x14ac:dyDescent="0.2">
      <c r="AA324">
        <f t="shared" ref="AA324:AA387" si="54">AA323+1</f>
        <v>2</v>
      </c>
      <c r="AB324" s="24">
        <f t="shared" si="53"/>
        <v>0.24</v>
      </c>
      <c r="AC324" s="24">
        <f t="shared" si="49"/>
        <v>0</v>
      </c>
      <c r="AD324" s="24">
        <f t="shared" si="50"/>
        <v>0</v>
      </c>
      <c r="AE324" s="56">
        <f t="shared" si="51"/>
        <v>103.15350000000001</v>
      </c>
      <c r="AF324" s="24">
        <f t="shared" si="52"/>
        <v>103.15350000000001</v>
      </c>
      <c r="AG324" s="39">
        <f t="shared" ref="AG324:AG387" si="55">AG323</f>
        <v>0</v>
      </c>
      <c r="AH324" s="39">
        <f t="shared" ref="AH324:AH387" si="56">AH323</f>
        <v>0</v>
      </c>
      <c r="AI324" s="65">
        <f t="shared" ref="AI324:AI387" si="57">AI323</f>
        <v>-10.631250000000001</v>
      </c>
      <c r="AJ324" s="65">
        <f t="shared" ref="AJ324:AJ387" si="58">AJ323</f>
        <v>105.70500000000001</v>
      </c>
      <c r="AK324" s="58">
        <f t="shared" ref="AK324:AK387" si="59" xml:space="preserve"> AK323</f>
        <v>3</v>
      </c>
      <c r="AL324" s="58">
        <f t="shared" ref="AL324:AL387" si="60" xml:space="preserve"> AL323</f>
        <v>-60</v>
      </c>
      <c r="AM324" s="58">
        <f t="shared" ref="AM324:AM387" si="61">AM323</f>
        <v>-240</v>
      </c>
    </row>
    <row r="325" spans="27:39" ht="20.100000000000001" customHeight="1" x14ac:dyDescent="0.2">
      <c r="AA325">
        <f t="shared" si="54"/>
        <v>3</v>
      </c>
      <c r="AB325" s="24">
        <f t="shared" si="53"/>
        <v>0.36</v>
      </c>
      <c r="AC325" s="24">
        <f t="shared" si="49"/>
        <v>0</v>
      </c>
      <c r="AD325" s="24">
        <f t="shared" si="50"/>
        <v>0</v>
      </c>
      <c r="AE325" s="56">
        <f t="shared" si="51"/>
        <v>101.87775000000001</v>
      </c>
      <c r="AF325" s="24">
        <f t="shared" si="52"/>
        <v>101.87775000000001</v>
      </c>
      <c r="AG325" s="39">
        <f t="shared" si="55"/>
        <v>0</v>
      </c>
      <c r="AH325" s="39">
        <f t="shared" si="56"/>
        <v>0</v>
      </c>
      <c r="AI325" s="65">
        <f t="shared" si="57"/>
        <v>-10.631250000000001</v>
      </c>
      <c r="AJ325" s="65">
        <f t="shared" si="58"/>
        <v>105.70500000000001</v>
      </c>
      <c r="AK325" s="58">
        <f t="shared" si="59"/>
        <v>3</v>
      </c>
      <c r="AL325" s="58">
        <f t="shared" si="60"/>
        <v>-60</v>
      </c>
      <c r="AM325" s="58">
        <f t="shared" si="61"/>
        <v>-240</v>
      </c>
    </row>
    <row r="326" spans="27:39" ht="20.100000000000001" customHeight="1" x14ac:dyDescent="0.2">
      <c r="AA326">
        <f t="shared" si="54"/>
        <v>4</v>
      </c>
      <c r="AB326" s="24">
        <f t="shared" si="53"/>
        <v>0.48</v>
      </c>
      <c r="AC326" s="24">
        <f t="shared" si="49"/>
        <v>0</v>
      </c>
      <c r="AD326" s="24">
        <f t="shared" si="50"/>
        <v>0</v>
      </c>
      <c r="AE326" s="56">
        <f t="shared" si="51"/>
        <v>100.60200000000002</v>
      </c>
      <c r="AF326" s="24">
        <f t="shared" si="52"/>
        <v>100.60200000000002</v>
      </c>
      <c r="AG326" s="39">
        <f t="shared" si="55"/>
        <v>0</v>
      </c>
      <c r="AH326" s="39">
        <f t="shared" si="56"/>
        <v>0</v>
      </c>
      <c r="AI326" s="65">
        <f t="shared" si="57"/>
        <v>-10.631250000000001</v>
      </c>
      <c r="AJ326" s="65">
        <f t="shared" si="58"/>
        <v>105.70500000000001</v>
      </c>
      <c r="AK326" s="58">
        <f t="shared" si="59"/>
        <v>3</v>
      </c>
      <c r="AL326" s="58">
        <f t="shared" si="60"/>
        <v>-60</v>
      </c>
      <c r="AM326" s="58">
        <f t="shared" si="61"/>
        <v>-240</v>
      </c>
    </row>
    <row r="327" spans="27:39" ht="20.100000000000001" customHeight="1" x14ac:dyDescent="0.2">
      <c r="AA327">
        <f t="shared" si="54"/>
        <v>5</v>
      </c>
      <c r="AB327" s="24">
        <f t="shared" si="53"/>
        <v>0.6</v>
      </c>
      <c r="AC327" s="24">
        <f t="shared" si="49"/>
        <v>0</v>
      </c>
      <c r="AD327" s="24">
        <f t="shared" si="50"/>
        <v>0</v>
      </c>
      <c r="AE327" s="56">
        <f t="shared" si="51"/>
        <v>99.326250000000016</v>
      </c>
      <c r="AF327" s="24">
        <f t="shared" si="52"/>
        <v>99.326250000000016</v>
      </c>
      <c r="AG327" s="39">
        <f t="shared" si="55"/>
        <v>0</v>
      </c>
      <c r="AH327" s="39">
        <f t="shared" si="56"/>
        <v>0</v>
      </c>
      <c r="AI327" s="65">
        <f t="shared" si="57"/>
        <v>-10.631250000000001</v>
      </c>
      <c r="AJ327" s="65">
        <f t="shared" si="58"/>
        <v>105.70500000000001</v>
      </c>
      <c r="AK327" s="58">
        <f t="shared" si="59"/>
        <v>3</v>
      </c>
      <c r="AL327" s="58">
        <f t="shared" si="60"/>
        <v>-60</v>
      </c>
      <c r="AM327" s="58">
        <f t="shared" si="61"/>
        <v>-240</v>
      </c>
    </row>
    <row r="328" spans="27:39" ht="20.100000000000001" customHeight="1" x14ac:dyDescent="0.2">
      <c r="AA328">
        <f t="shared" si="54"/>
        <v>6</v>
      </c>
      <c r="AB328" s="24">
        <f t="shared" si="53"/>
        <v>0.72</v>
      </c>
      <c r="AC328" s="24">
        <f t="shared" si="49"/>
        <v>0</v>
      </c>
      <c r="AD328" s="24">
        <f t="shared" si="50"/>
        <v>0</v>
      </c>
      <c r="AE328" s="56">
        <f t="shared" si="51"/>
        <v>98.050500000000014</v>
      </c>
      <c r="AF328" s="24">
        <f t="shared" si="52"/>
        <v>98.050500000000014</v>
      </c>
      <c r="AG328" s="39">
        <f t="shared" si="55"/>
        <v>0</v>
      </c>
      <c r="AH328" s="39">
        <f t="shared" si="56"/>
        <v>0</v>
      </c>
      <c r="AI328" s="65">
        <f t="shared" si="57"/>
        <v>-10.631250000000001</v>
      </c>
      <c r="AJ328" s="65">
        <f t="shared" si="58"/>
        <v>105.70500000000001</v>
      </c>
      <c r="AK328" s="58">
        <f t="shared" si="59"/>
        <v>3</v>
      </c>
      <c r="AL328" s="58">
        <f t="shared" si="60"/>
        <v>-60</v>
      </c>
      <c r="AM328" s="58">
        <f t="shared" si="61"/>
        <v>-240</v>
      </c>
    </row>
    <row r="329" spans="27:39" ht="20.100000000000001" customHeight="1" x14ac:dyDescent="0.2">
      <c r="AA329">
        <f t="shared" si="54"/>
        <v>7</v>
      </c>
      <c r="AB329" s="24">
        <f t="shared" si="53"/>
        <v>0.84</v>
      </c>
      <c r="AC329" s="24">
        <f t="shared" si="49"/>
        <v>0</v>
      </c>
      <c r="AD329" s="24">
        <f t="shared" si="50"/>
        <v>0</v>
      </c>
      <c r="AE329" s="56">
        <f t="shared" si="51"/>
        <v>96.774750000000012</v>
      </c>
      <c r="AF329" s="24">
        <f t="shared" si="52"/>
        <v>96.774750000000012</v>
      </c>
      <c r="AG329" s="39">
        <f t="shared" si="55"/>
        <v>0</v>
      </c>
      <c r="AH329" s="39">
        <f t="shared" si="56"/>
        <v>0</v>
      </c>
      <c r="AI329" s="65">
        <f t="shared" si="57"/>
        <v>-10.631250000000001</v>
      </c>
      <c r="AJ329" s="65">
        <f t="shared" si="58"/>
        <v>105.70500000000001</v>
      </c>
      <c r="AK329" s="58">
        <f t="shared" si="59"/>
        <v>3</v>
      </c>
      <c r="AL329" s="58">
        <f t="shared" si="60"/>
        <v>-60</v>
      </c>
      <c r="AM329" s="58">
        <f t="shared" si="61"/>
        <v>-240</v>
      </c>
    </row>
    <row r="330" spans="27:39" ht="20.100000000000001" customHeight="1" x14ac:dyDescent="0.2">
      <c r="AA330">
        <f t="shared" si="54"/>
        <v>8</v>
      </c>
      <c r="AB330" s="24">
        <f t="shared" si="53"/>
        <v>0.96</v>
      </c>
      <c r="AC330" s="24">
        <f t="shared" si="49"/>
        <v>0</v>
      </c>
      <c r="AD330" s="24">
        <f t="shared" si="50"/>
        <v>0</v>
      </c>
      <c r="AE330" s="56">
        <f t="shared" si="51"/>
        <v>95.499000000000009</v>
      </c>
      <c r="AF330" s="24">
        <f t="shared" si="52"/>
        <v>95.499000000000009</v>
      </c>
      <c r="AG330" s="39">
        <f t="shared" si="55"/>
        <v>0</v>
      </c>
      <c r="AH330" s="39">
        <f t="shared" si="56"/>
        <v>0</v>
      </c>
      <c r="AI330" s="65">
        <f t="shared" si="57"/>
        <v>-10.631250000000001</v>
      </c>
      <c r="AJ330" s="65">
        <f t="shared" si="58"/>
        <v>105.70500000000001</v>
      </c>
      <c r="AK330" s="58">
        <f t="shared" si="59"/>
        <v>3</v>
      </c>
      <c r="AL330" s="58">
        <f t="shared" si="60"/>
        <v>-60</v>
      </c>
      <c r="AM330" s="58">
        <f t="shared" si="61"/>
        <v>-240</v>
      </c>
    </row>
    <row r="331" spans="27:39" ht="20.100000000000001" customHeight="1" x14ac:dyDescent="0.2">
      <c r="AA331">
        <f t="shared" si="54"/>
        <v>9</v>
      </c>
      <c r="AB331" s="24">
        <f t="shared" si="53"/>
        <v>1.08</v>
      </c>
      <c r="AC331" s="24">
        <f t="shared" si="49"/>
        <v>0</v>
      </c>
      <c r="AD331" s="24">
        <f t="shared" si="50"/>
        <v>0</v>
      </c>
      <c r="AE331" s="56">
        <f t="shared" si="51"/>
        <v>94.223250000000007</v>
      </c>
      <c r="AF331" s="24">
        <f t="shared" si="52"/>
        <v>94.223250000000007</v>
      </c>
      <c r="AG331" s="39">
        <f t="shared" si="55"/>
        <v>0</v>
      </c>
      <c r="AH331" s="39">
        <f t="shared" si="56"/>
        <v>0</v>
      </c>
      <c r="AI331" s="65">
        <f t="shared" si="57"/>
        <v>-10.631250000000001</v>
      </c>
      <c r="AJ331" s="65">
        <f t="shared" si="58"/>
        <v>105.70500000000001</v>
      </c>
      <c r="AK331" s="58">
        <f t="shared" si="59"/>
        <v>3</v>
      </c>
      <c r="AL331" s="58">
        <f t="shared" si="60"/>
        <v>-60</v>
      </c>
      <c r="AM331" s="58">
        <f t="shared" si="61"/>
        <v>-240</v>
      </c>
    </row>
    <row r="332" spans="27:39" ht="20.100000000000001" customHeight="1" x14ac:dyDescent="0.2">
      <c r="AA332">
        <f t="shared" si="54"/>
        <v>10</v>
      </c>
      <c r="AB332" s="24">
        <f t="shared" si="53"/>
        <v>1.2</v>
      </c>
      <c r="AC332" s="24">
        <f t="shared" si="49"/>
        <v>0</v>
      </c>
      <c r="AD332" s="24">
        <f t="shared" si="50"/>
        <v>0</v>
      </c>
      <c r="AE332" s="56">
        <f t="shared" si="51"/>
        <v>92.947500000000005</v>
      </c>
      <c r="AF332" s="24">
        <f t="shared" si="52"/>
        <v>92.947500000000005</v>
      </c>
      <c r="AG332" s="39">
        <f t="shared" si="55"/>
        <v>0</v>
      </c>
      <c r="AH332" s="39">
        <f t="shared" si="56"/>
        <v>0</v>
      </c>
      <c r="AI332" s="65">
        <f t="shared" si="57"/>
        <v>-10.631250000000001</v>
      </c>
      <c r="AJ332" s="65">
        <f t="shared" si="58"/>
        <v>105.70500000000001</v>
      </c>
      <c r="AK332" s="58">
        <f t="shared" si="59"/>
        <v>3</v>
      </c>
      <c r="AL332" s="58">
        <f t="shared" si="60"/>
        <v>-60</v>
      </c>
      <c r="AM332" s="58">
        <f t="shared" si="61"/>
        <v>-240</v>
      </c>
    </row>
    <row r="333" spans="27:39" ht="20.100000000000001" customHeight="1" x14ac:dyDescent="0.2">
      <c r="AA333">
        <f t="shared" si="54"/>
        <v>11</v>
      </c>
      <c r="AB333" s="24">
        <f t="shared" si="53"/>
        <v>1.32</v>
      </c>
      <c r="AC333" s="24">
        <f t="shared" si="49"/>
        <v>0</v>
      </c>
      <c r="AD333" s="24">
        <f t="shared" si="50"/>
        <v>0</v>
      </c>
      <c r="AE333" s="56">
        <f t="shared" si="51"/>
        <v>91.671750000000003</v>
      </c>
      <c r="AF333" s="24">
        <f t="shared" si="52"/>
        <v>91.671750000000003</v>
      </c>
      <c r="AG333" s="39">
        <f t="shared" si="55"/>
        <v>0</v>
      </c>
      <c r="AH333" s="39">
        <f t="shared" si="56"/>
        <v>0</v>
      </c>
      <c r="AI333" s="65">
        <f t="shared" si="57"/>
        <v>-10.631250000000001</v>
      </c>
      <c r="AJ333" s="65">
        <f t="shared" si="58"/>
        <v>105.70500000000001</v>
      </c>
      <c r="AK333" s="58">
        <f t="shared" si="59"/>
        <v>3</v>
      </c>
      <c r="AL333" s="58">
        <f t="shared" si="60"/>
        <v>-60</v>
      </c>
      <c r="AM333" s="58">
        <f t="shared" si="61"/>
        <v>-240</v>
      </c>
    </row>
    <row r="334" spans="27:39" ht="20.100000000000001" customHeight="1" x14ac:dyDescent="0.2">
      <c r="AA334">
        <f t="shared" si="54"/>
        <v>12</v>
      </c>
      <c r="AB334" s="24">
        <f t="shared" si="53"/>
        <v>1.44</v>
      </c>
      <c r="AC334" s="24">
        <f t="shared" si="49"/>
        <v>0</v>
      </c>
      <c r="AD334" s="24">
        <f t="shared" si="50"/>
        <v>0</v>
      </c>
      <c r="AE334" s="56">
        <f t="shared" si="51"/>
        <v>90.396000000000015</v>
      </c>
      <c r="AF334" s="24">
        <f t="shared" si="52"/>
        <v>90.396000000000015</v>
      </c>
      <c r="AG334" s="39">
        <f t="shared" si="55"/>
        <v>0</v>
      </c>
      <c r="AH334" s="39">
        <f t="shared" si="56"/>
        <v>0</v>
      </c>
      <c r="AI334" s="65">
        <f t="shared" si="57"/>
        <v>-10.631250000000001</v>
      </c>
      <c r="AJ334" s="65">
        <f t="shared" si="58"/>
        <v>105.70500000000001</v>
      </c>
      <c r="AK334" s="58">
        <f t="shared" si="59"/>
        <v>3</v>
      </c>
      <c r="AL334" s="58">
        <f t="shared" si="60"/>
        <v>-60</v>
      </c>
      <c r="AM334" s="58">
        <f t="shared" si="61"/>
        <v>-240</v>
      </c>
    </row>
    <row r="335" spans="27:39" ht="20.100000000000001" customHeight="1" x14ac:dyDescent="0.2">
      <c r="AA335">
        <f t="shared" si="54"/>
        <v>13</v>
      </c>
      <c r="AB335" s="24">
        <f t="shared" si="53"/>
        <v>1.56</v>
      </c>
      <c r="AC335" s="24">
        <f t="shared" si="49"/>
        <v>0</v>
      </c>
      <c r="AD335" s="24">
        <f t="shared" si="50"/>
        <v>0</v>
      </c>
      <c r="AE335" s="56">
        <f t="shared" si="51"/>
        <v>89.120250000000013</v>
      </c>
      <c r="AF335" s="24">
        <f t="shared" si="52"/>
        <v>89.120250000000013</v>
      </c>
      <c r="AG335" s="39">
        <f t="shared" si="55"/>
        <v>0</v>
      </c>
      <c r="AH335" s="39">
        <f t="shared" si="56"/>
        <v>0</v>
      </c>
      <c r="AI335" s="65">
        <f t="shared" si="57"/>
        <v>-10.631250000000001</v>
      </c>
      <c r="AJ335" s="65">
        <f t="shared" si="58"/>
        <v>105.70500000000001</v>
      </c>
      <c r="AK335" s="58">
        <f t="shared" si="59"/>
        <v>3</v>
      </c>
      <c r="AL335" s="58">
        <f t="shared" si="60"/>
        <v>-60</v>
      </c>
      <c r="AM335" s="58">
        <f t="shared" si="61"/>
        <v>-240</v>
      </c>
    </row>
    <row r="336" spans="27:39" ht="20.100000000000001" customHeight="1" x14ac:dyDescent="0.2">
      <c r="AA336">
        <f t="shared" si="54"/>
        <v>14</v>
      </c>
      <c r="AB336" s="24">
        <f t="shared" si="53"/>
        <v>1.68</v>
      </c>
      <c r="AC336" s="24">
        <f t="shared" si="49"/>
        <v>0</v>
      </c>
      <c r="AD336" s="24">
        <f t="shared" si="50"/>
        <v>0</v>
      </c>
      <c r="AE336" s="56">
        <f t="shared" si="51"/>
        <v>87.844500000000011</v>
      </c>
      <c r="AF336" s="24">
        <f t="shared" si="52"/>
        <v>87.844500000000011</v>
      </c>
      <c r="AG336" s="39">
        <f t="shared" si="55"/>
        <v>0</v>
      </c>
      <c r="AH336" s="39">
        <f t="shared" si="56"/>
        <v>0</v>
      </c>
      <c r="AI336" s="65">
        <f t="shared" si="57"/>
        <v>-10.631250000000001</v>
      </c>
      <c r="AJ336" s="65">
        <f t="shared" si="58"/>
        <v>105.70500000000001</v>
      </c>
      <c r="AK336" s="58">
        <f t="shared" si="59"/>
        <v>3</v>
      </c>
      <c r="AL336" s="58">
        <f t="shared" si="60"/>
        <v>-60</v>
      </c>
      <c r="AM336" s="58">
        <f t="shared" si="61"/>
        <v>-240</v>
      </c>
    </row>
    <row r="337" spans="27:39" ht="20.100000000000001" customHeight="1" x14ac:dyDescent="0.2">
      <c r="AA337">
        <f t="shared" si="54"/>
        <v>15</v>
      </c>
      <c r="AB337" s="24">
        <f t="shared" si="53"/>
        <v>1.8</v>
      </c>
      <c r="AC337" s="24">
        <f t="shared" si="49"/>
        <v>0</v>
      </c>
      <c r="AD337" s="24">
        <f t="shared" si="50"/>
        <v>0</v>
      </c>
      <c r="AE337" s="56">
        <f t="shared" si="51"/>
        <v>86.568750000000009</v>
      </c>
      <c r="AF337" s="24">
        <f t="shared" si="52"/>
        <v>86.568750000000009</v>
      </c>
      <c r="AG337" s="39">
        <f t="shared" si="55"/>
        <v>0</v>
      </c>
      <c r="AH337" s="39">
        <f t="shared" si="56"/>
        <v>0</v>
      </c>
      <c r="AI337" s="65">
        <f t="shared" si="57"/>
        <v>-10.631250000000001</v>
      </c>
      <c r="AJ337" s="65">
        <f t="shared" si="58"/>
        <v>105.70500000000001</v>
      </c>
      <c r="AK337" s="58">
        <f t="shared" si="59"/>
        <v>3</v>
      </c>
      <c r="AL337" s="58">
        <f t="shared" si="60"/>
        <v>-60</v>
      </c>
      <c r="AM337" s="58">
        <f t="shared" si="61"/>
        <v>-240</v>
      </c>
    </row>
    <row r="338" spans="27:39" ht="20.100000000000001" customHeight="1" x14ac:dyDescent="0.2">
      <c r="AA338">
        <f t="shared" si="54"/>
        <v>16</v>
      </c>
      <c r="AB338" s="24">
        <f t="shared" si="53"/>
        <v>1.92</v>
      </c>
      <c r="AC338" s="24">
        <f t="shared" si="49"/>
        <v>0</v>
      </c>
      <c r="AD338" s="24">
        <f t="shared" si="50"/>
        <v>0</v>
      </c>
      <c r="AE338" s="56">
        <f t="shared" si="51"/>
        <v>85.293000000000006</v>
      </c>
      <c r="AF338" s="24">
        <f t="shared" si="52"/>
        <v>85.293000000000006</v>
      </c>
      <c r="AG338" s="39">
        <f t="shared" si="55"/>
        <v>0</v>
      </c>
      <c r="AH338" s="39">
        <f t="shared" si="56"/>
        <v>0</v>
      </c>
      <c r="AI338" s="65">
        <f t="shared" si="57"/>
        <v>-10.631250000000001</v>
      </c>
      <c r="AJ338" s="65">
        <f t="shared" si="58"/>
        <v>105.70500000000001</v>
      </c>
      <c r="AK338" s="58">
        <f t="shared" si="59"/>
        <v>3</v>
      </c>
      <c r="AL338" s="58">
        <f t="shared" si="60"/>
        <v>-60</v>
      </c>
      <c r="AM338" s="58">
        <f t="shared" si="61"/>
        <v>-240</v>
      </c>
    </row>
    <row r="339" spans="27:39" ht="20.100000000000001" customHeight="1" x14ac:dyDescent="0.2">
      <c r="AA339">
        <f t="shared" si="54"/>
        <v>17</v>
      </c>
      <c r="AB339" s="24">
        <f t="shared" si="53"/>
        <v>2.04</v>
      </c>
      <c r="AC339" s="24">
        <f t="shared" si="49"/>
        <v>0</v>
      </c>
      <c r="AD339" s="24">
        <f t="shared" si="50"/>
        <v>0</v>
      </c>
      <c r="AE339" s="56">
        <f t="shared" si="51"/>
        <v>84.017250000000004</v>
      </c>
      <c r="AF339" s="24">
        <f t="shared" si="52"/>
        <v>84.017250000000004</v>
      </c>
      <c r="AG339" s="39">
        <f t="shared" si="55"/>
        <v>0</v>
      </c>
      <c r="AH339" s="39">
        <f t="shared" si="56"/>
        <v>0</v>
      </c>
      <c r="AI339" s="65">
        <f t="shared" si="57"/>
        <v>-10.631250000000001</v>
      </c>
      <c r="AJ339" s="65">
        <f t="shared" si="58"/>
        <v>105.70500000000001</v>
      </c>
      <c r="AK339" s="58">
        <f t="shared" si="59"/>
        <v>3</v>
      </c>
      <c r="AL339" s="58">
        <f t="shared" si="60"/>
        <v>-60</v>
      </c>
      <c r="AM339" s="58">
        <f t="shared" si="61"/>
        <v>-240</v>
      </c>
    </row>
    <row r="340" spans="27:39" ht="20.100000000000001" customHeight="1" x14ac:dyDescent="0.2">
      <c r="AA340">
        <f t="shared" si="54"/>
        <v>18</v>
      </c>
      <c r="AB340" s="24">
        <f t="shared" si="53"/>
        <v>2.16</v>
      </c>
      <c r="AC340" s="24">
        <f t="shared" si="49"/>
        <v>0</v>
      </c>
      <c r="AD340" s="24">
        <f t="shared" si="50"/>
        <v>0</v>
      </c>
      <c r="AE340" s="56">
        <f t="shared" si="51"/>
        <v>82.741500000000002</v>
      </c>
      <c r="AF340" s="24">
        <f t="shared" si="52"/>
        <v>82.741500000000002</v>
      </c>
      <c r="AG340" s="39">
        <f t="shared" si="55"/>
        <v>0</v>
      </c>
      <c r="AH340" s="39">
        <f t="shared" si="56"/>
        <v>0</v>
      </c>
      <c r="AI340" s="65">
        <f t="shared" si="57"/>
        <v>-10.631250000000001</v>
      </c>
      <c r="AJ340" s="65">
        <f t="shared" si="58"/>
        <v>105.70500000000001</v>
      </c>
      <c r="AK340" s="58">
        <f t="shared" si="59"/>
        <v>3</v>
      </c>
      <c r="AL340" s="58">
        <f t="shared" si="60"/>
        <v>-60</v>
      </c>
      <c r="AM340" s="58">
        <f t="shared" si="61"/>
        <v>-240</v>
      </c>
    </row>
    <row r="341" spans="27:39" ht="20.100000000000001" customHeight="1" x14ac:dyDescent="0.2">
      <c r="AA341">
        <f t="shared" si="54"/>
        <v>19</v>
      </c>
      <c r="AB341" s="24">
        <f t="shared" si="53"/>
        <v>2.2799999999999998</v>
      </c>
      <c r="AC341" s="24">
        <f t="shared" si="49"/>
        <v>0</v>
      </c>
      <c r="AD341" s="24">
        <f t="shared" si="50"/>
        <v>0</v>
      </c>
      <c r="AE341" s="56">
        <f t="shared" si="51"/>
        <v>81.465750000000014</v>
      </c>
      <c r="AF341" s="24">
        <f t="shared" si="52"/>
        <v>81.465750000000014</v>
      </c>
      <c r="AG341" s="39">
        <f t="shared" si="55"/>
        <v>0</v>
      </c>
      <c r="AH341" s="39">
        <f t="shared" si="56"/>
        <v>0</v>
      </c>
      <c r="AI341" s="65">
        <f t="shared" si="57"/>
        <v>-10.631250000000001</v>
      </c>
      <c r="AJ341" s="65">
        <f t="shared" si="58"/>
        <v>105.70500000000001</v>
      </c>
      <c r="AK341" s="58">
        <f t="shared" si="59"/>
        <v>3</v>
      </c>
      <c r="AL341" s="58">
        <f t="shared" si="60"/>
        <v>-60</v>
      </c>
      <c r="AM341" s="58">
        <f t="shared" si="61"/>
        <v>-240</v>
      </c>
    </row>
    <row r="342" spans="27:39" ht="20.100000000000001" customHeight="1" x14ac:dyDescent="0.2">
      <c r="AA342">
        <f t="shared" si="54"/>
        <v>20</v>
      </c>
      <c r="AB342" s="24">
        <f t="shared" si="53"/>
        <v>2.4</v>
      </c>
      <c r="AC342" s="24">
        <f t="shared" si="49"/>
        <v>0</v>
      </c>
      <c r="AD342" s="24">
        <f t="shared" si="50"/>
        <v>0</v>
      </c>
      <c r="AE342" s="56">
        <f t="shared" si="51"/>
        <v>80.190000000000012</v>
      </c>
      <c r="AF342" s="24">
        <f t="shared" si="52"/>
        <v>80.190000000000012</v>
      </c>
      <c r="AG342" s="39">
        <f t="shared" si="55"/>
        <v>0</v>
      </c>
      <c r="AH342" s="39">
        <f t="shared" si="56"/>
        <v>0</v>
      </c>
      <c r="AI342" s="65">
        <f t="shared" si="57"/>
        <v>-10.631250000000001</v>
      </c>
      <c r="AJ342" s="65">
        <f t="shared" si="58"/>
        <v>105.70500000000001</v>
      </c>
      <c r="AK342" s="58">
        <f t="shared" si="59"/>
        <v>3</v>
      </c>
      <c r="AL342" s="58">
        <f t="shared" si="60"/>
        <v>-60</v>
      </c>
      <c r="AM342" s="58">
        <f t="shared" si="61"/>
        <v>-240</v>
      </c>
    </row>
    <row r="343" spans="27:39" ht="20.100000000000001" customHeight="1" x14ac:dyDescent="0.2">
      <c r="AA343">
        <f t="shared" si="54"/>
        <v>21</v>
      </c>
      <c r="AB343" s="24">
        <f t="shared" si="53"/>
        <v>2.52</v>
      </c>
      <c r="AC343" s="24">
        <f t="shared" si="49"/>
        <v>0</v>
      </c>
      <c r="AD343" s="24">
        <f t="shared" si="50"/>
        <v>0</v>
      </c>
      <c r="AE343" s="56">
        <f t="shared" si="51"/>
        <v>78.91425000000001</v>
      </c>
      <c r="AF343" s="24">
        <f t="shared" si="52"/>
        <v>78.91425000000001</v>
      </c>
      <c r="AG343" s="39">
        <f t="shared" si="55"/>
        <v>0</v>
      </c>
      <c r="AH343" s="39">
        <f t="shared" si="56"/>
        <v>0</v>
      </c>
      <c r="AI343" s="65">
        <f t="shared" si="57"/>
        <v>-10.631250000000001</v>
      </c>
      <c r="AJ343" s="65">
        <f t="shared" si="58"/>
        <v>105.70500000000001</v>
      </c>
      <c r="AK343" s="58">
        <f t="shared" si="59"/>
        <v>3</v>
      </c>
      <c r="AL343" s="58">
        <f t="shared" si="60"/>
        <v>-60</v>
      </c>
      <c r="AM343" s="58">
        <f t="shared" si="61"/>
        <v>-240</v>
      </c>
    </row>
    <row r="344" spans="27:39" ht="20.100000000000001" customHeight="1" x14ac:dyDescent="0.2">
      <c r="AA344">
        <f t="shared" si="54"/>
        <v>22</v>
      </c>
      <c r="AB344" s="24">
        <f t="shared" si="53"/>
        <v>2.64</v>
      </c>
      <c r="AC344" s="24">
        <f t="shared" si="49"/>
        <v>0</v>
      </c>
      <c r="AD344" s="24">
        <f t="shared" si="50"/>
        <v>0</v>
      </c>
      <c r="AE344" s="56">
        <f t="shared" si="51"/>
        <v>77.638500000000008</v>
      </c>
      <c r="AF344" s="24">
        <f t="shared" si="52"/>
        <v>77.638500000000008</v>
      </c>
      <c r="AG344" s="39">
        <f t="shared" si="55"/>
        <v>0</v>
      </c>
      <c r="AH344" s="39">
        <f t="shared" si="56"/>
        <v>0</v>
      </c>
      <c r="AI344" s="65">
        <f t="shared" si="57"/>
        <v>-10.631250000000001</v>
      </c>
      <c r="AJ344" s="65">
        <f t="shared" si="58"/>
        <v>105.70500000000001</v>
      </c>
      <c r="AK344" s="58">
        <f t="shared" si="59"/>
        <v>3</v>
      </c>
      <c r="AL344" s="58">
        <f t="shared" si="60"/>
        <v>-60</v>
      </c>
      <c r="AM344" s="58">
        <f t="shared" si="61"/>
        <v>-240</v>
      </c>
    </row>
    <row r="345" spans="27:39" ht="20.100000000000001" customHeight="1" x14ac:dyDescent="0.2">
      <c r="AA345">
        <f t="shared" si="54"/>
        <v>23</v>
      </c>
      <c r="AB345" s="24">
        <f t="shared" si="53"/>
        <v>2.76</v>
      </c>
      <c r="AC345" s="24">
        <f t="shared" si="49"/>
        <v>0</v>
      </c>
      <c r="AD345" s="24">
        <f t="shared" si="50"/>
        <v>0</v>
      </c>
      <c r="AE345" s="56">
        <f t="shared" si="51"/>
        <v>76.362750000000005</v>
      </c>
      <c r="AF345" s="24">
        <f t="shared" si="52"/>
        <v>76.362750000000005</v>
      </c>
      <c r="AG345" s="39">
        <f t="shared" si="55"/>
        <v>0</v>
      </c>
      <c r="AH345" s="39">
        <f t="shared" si="56"/>
        <v>0</v>
      </c>
      <c r="AI345" s="65">
        <f t="shared" si="57"/>
        <v>-10.631250000000001</v>
      </c>
      <c r="AJ345" s="65">
        <f t="shared" si="58"/>
        <v>105.70500000000001</v>
      </c>
      <c r="AK345" s="58">
        <f t="shared" si="59"/>
        <v>3</v>
      </c>
      <c r="AL345" s="58">
        <f t="shared" si="60"/>
        <v>-60</v>
      </c>
      <c r="AM345" s="58">
        <f t="shared" si="61"/>
        <v>-240</v>
      </c>
    </row>
    <row r="346" spans="27:39" ht="20.100000000000001" customHeight="1" x14ac:dyDescent="0.2">
      <c r="AA346">
        <f t="shared" si="54"/>
        <v>24</v>
      </c>
      <c r="AB346" s="24">
        <f t="shared" si="53"/>
        <v>2.88</v>
      </c>
      <c r="AC346" s="24">
        <f t="shared" si="49"/>
        <v>0</v>
      </c>
      <c r="AD346" s="24">
        <f t="shared" si="50"/>
        <v>0</v>
      </c>
      <c r="AE346" s="56">
        <f t="shared" si="51"/>
        <v>75.087000000000018</v>
      </c>
      <c r="AF346" s="24">
        <f t="shared" si="52"/>
        <v>75.087000000000018</v>
      </c>
      <c r="AG346" s="39">
        <f t="shared" si="55"/>
        <v>0</v>
      </c>
      <c r="AH346" s="39">
        <f t="shared" si="56"/>
        <v>0</v>
      </c>
      <c r="AI346" s="65">
        <f t="shared" si="57"/>
        <v>-10.631250000000001</v>
      </c>
      <c r="AJ346" s="65">
        <f t="shared" si="58"/>
        <v>105.70500000000001</v>
      </c>
      <c r="AK346" s="58">
        <f t="shared" si="59"/>
        <v>3</v>
      </c>
      <c r="AL346" s="58">
        <f t="shared" si="60"/>
        <v>-60</v>
      </c>
      <c r="AM346" s="58">
        <f t="shared" si="61"/>
        <v>-240</v>
      </c>
    </row>
    <row r="347" spans="27:39" ht="20.100000000000001" customHeight="1" x14ac:dyDescent="0.2">
      <c r="AA347">
        <f t="shared" si="54"/>
        <v>25</v>
      </c>
      <c r="AB347" s="24">
        <f t="shared" si="53"/>
        <v>3</v>
      </c>
      <c r="AC347" s="24">
        <f t="shared" si="49"/>
        <v>0</v>
      </c>
      <c r="AD347" s="24">
        <f t="shared" si="50"/>
        <v>0</v>
      </c>
      <c r="AE347" s="56">
        <f t="shared" si="51"/>
        <v>73.811250000000001</v>
      </c>
      <c r="AF347" s="24">
        <f t="shared" si="52"/>
        <v>73.811250000000001</v>
      </c>
      <c r="AG347" s="39">
        <f t="shared" si="55"/>
        <v>0</v>
      </c>
      <c r="AH347" s="39">
        <f t="shared" si="56"/>
        <v>0</v>
      </c>
      <c r="AI347" s="65">
        <f t="shared" si="57"/>
        <v>-10.631250000000001</v>
      </c>
      <c r="AJ347" s="65">
        <f t="shared" si="58"/>
        <v>105.70500000000001</v>
      </c>
      <c r="AK347" s="58">
        <f t="shared" si="59"/>
        <v>3</v>
      </c>
      <c r="AL347" s="58">
        <f t="shared" si="60"/>
        <v>-60</v>
      </c>
      <c r="AM347" s="58">
        <f t="shared" si="61"/>
        <v>-240</v>
      </c>
    </row>
    <row r="348" spans="27:39" ht="20.100000000000001" customHeight="1" x14ac:dyDescent="0.2">
      <c r="AA348">
        <f t="shared" si="54"/>
        <v>26</v>
      </c>
      <c r="AB348" s="24">
        <f t="shared" si="53"/>
        <v>3.12</v>
      </c>
      <c r="AC348" s="24">
        <f t="shared" si="49"/>
        <v>7.3440000000000065</v>
      </c>
      <c r="AD348" s="24">
        <f t="shared" si="50"/>
        <v>0.43776000000000082</v>
      </c>
      <c r="AE348" s="56">
        <f t="shared" si="51"/>
        <v>72.535500000000013</v>
      </c>
      <c r="AF348" s="24">
        <f t="shared" si="52"/>
        <v>72.535500435456001</v>
      </c>
      <c r="AG348" s="39">
        <f t="shared" si="55"/>
        <v>0</v>
      </c>
      <c r="AH348" s="39">
        <f t="shared" si="56"/>
        <v>0</v>
      </c>
      <c r="AI348" s="65">
        <f t="shared" si="57"/>
        <v>-10.631250000000001</v>
      </c>
      <c r="AJ348" s="65">
        <f t="shared" si="58"/>
        <v>105.70500000000001</v>
      </c>
      <c r="AK348" s="58">
        <f t="shared" si="59"/>
        <v>3</v>
      </c>
      <c r="AL348" s="58">
        <f t="shared" si="60"/>
        <v>-60</v>
      </c>
      <c r="AM348" s="58">
        <f t="shared" si="61"/>
        <v>-240</v>
      </c>
    </row>
    <row r="349" spans="27:39" ht="20.100000000000001" customHeight="1" x14ac:dyDescent="0.2">
      <c r="AA349">
        <f t="shared" si="54"/>
        <v>27</v>
      </c>
      <c r="AB349" s="24">
        <f t="shared" si="53"/>
        <v>3.24</v>
      </c>
      <c r="AC349" s="24">
        <f t="shared" si="49"/>
        <v>14.976000000000013</v>
      </c>
      <c r="AD349" s="24">
        <f t="shared" si="50"/>
        <v>1.7740800000000032</v>
      </c>
      <c r="AE349" s="56">
        <f t="shared" si="51"/>
        <v>71.259749999999997</v>
      </c>
      <c r="AF349" s="24">
        <f t="shared" si="52"/>
        <v>71.259757022591998</v>
      </c>
      <c r="AG349" s="39">
        <f t="shared" si="55"/>
        <v>0</v>
      </c>
      <c r="AH349" s="39">
        <f t="shared" si="56"/>
        <v>0</v>
      </c>
      <c r="AI349" s="65">
        <f t="shared" si="57"/>
        <v>-10.631250000000001</v>
      </c>
      <c r="AJ349" s="65">
        <f t="shared" si="58"/>
        <v>105.70500000000001</v>
      </c>
      <c r="AK349" s="58">
        <f t="shared" si="59"/>
        <v>3</v>
      </c>
      <c r="AL349" s="58">
        <f t="shared" si="60"/>
        <v>-60</v>
      </c>
      <c r="AM349" s="58">
        <f t="shared" si="61"/>
        <v>-240</v>
      </c>
    </row>
    <row r="350" spans="27:39" ht="20.100000000000001" customHeight="1" x14ac:dyDescent="0.2">
      <c r="AA350">
        <f t="shared" si="54"/>
        <v>28</v>
      </c>
      <c r="AB350" s="24">
        <f t="shared" si="53"/>
        <v>3.36</v>
      </c>
      <c r="AC350" s="24">
        <f t="shared" si="49"/>
        <v>22.895999999999994</v>
      </c>
      <c r="AD350" s="24">
        <f t="shared" si="50"/>
        <v>4.0435199999999973</v>
      </c>
      <c r="AE350" s="56">
        <f t="shared" si="51"/>
        <v>69.984000000000009</v>
      </c>
      <c r="AF350" s="24">
        <f t="shared" si="52"/>
        <v>69.984035831808001</v>
      </c>
      <c r="AG350" s="39">
        <f t="shared" si="55"/>
        <v>0</v>
      </c>
      <c r="AH350" s="39">
        <f t="shared" si="56"/>
        <v>0</v>
      </c>
      <c r="AI350" s="65">
        <f t="shared" si="57"/>
        <v>-10.631250000000001</v>
      </c>
      <c r="AJ350" s="65">
        <f t="shared" si="58"/>
        <v>105.70500000000001</v>
      </c>
      <c r="AK350" s="58">
        <f t="shared" si="59"/>
        <v>3</v>
      </c>
      <c r="AL350" s="58">
        <f t="shared" si="60"/>
        <v>-60</v>
      </c>
      <c r="AM350" s="58">
        <f t="shared" si="61"/>
        <v>-240</v>
      </c>
    </row>
    <row r="351" spans="27:39" ht="20.100000000000001" customHeight="1" x14ac:dyDescent="0.2">
      <c r="AA351">
        <f t="shared" si="54"/>
        <v>29</v>
      </c>
      <c r="AB351" s="24">
        <f t="shared" si="53"/>
        <v>3.48</v>
      </c>
      <c r="AC351" s="24">
        <f t="shared" si="49"/>
        <v>31.103999999999999</v>
      </c>
      <c r="AD351" s="24">
        <f t="shared" si="50"/>
        <v>7.28064</v>
      </c>
      <c r="AE351" s="56">
        <f t="shared" si="51"/>
        <v>68.708250000000007</v>
      </c>
      <c r="AF351" s="24">
        <f t="shared" si="52"/>
        <v>68.708364130944005</v>
      </c>
      <c r="AG351" s="39">
        <f t="shared" si="55"/>
        <v>0</v>
      </c>
      <c r="AH351" s="39">
        <f t="shared" si="56"/>
        <v>0</v>
      </c>
      <c r="AI351" s="65">
        <f t="shared" si="57"/>
        <v>-10.631250000000001</v>
      </c>
      <c r="AJ351" s="65">
        <f t="shared" si="58"/>
        <v>105.70500000000001</v>
      </c>
      <c r="AK351" s="58">
        <f t="shared" si="59"/>
        <v>3</v>
      </c>
      <c r="AL351" s="58">
        <f t="shared" si="60"/>
        <v>-60</v>
      </c>
      <c r="AM351" s="58">
        <f t="shared" si="61"/>
        <v>-240</v>
      </c>
    </row>
    <row r="352" spans="27:39" ht="20.100000000000001" customHeight="1" x14ac:dyDescent="0.2">
      <c r="AA352">
        <f t="shared" si="54"/>
        <v>30</v>
      </c>
      <c r="AB352" s="24">
        <f t="shared" si="53"/>
        <v>3.6</v>
      </c>
      <c r="AC352" s="24">
        <f t="shared" si="49"/>
        <v>39.600000000000009</v>
      </c>
      <c r="AD352" s="24">
        <f t="shared" si="50"/>
        <v>11.520000000000003</v>
      </c>
      <c r="AE352" s="56">
        <f t="shared" si="51"/>
        <v>67.432500000000005</v>
      </c>
      <c r="AF352" s="24">
        <f t="shared" si="52"/>
        <v>67.432780800000003</v>
      </c>
      <c r="AG352" s="39">
        <f t="shared" si="55"/>
        <v>0</v>
      </c>
      <c r="AH352" s="39">
        <f t="shared" si="56"/>
        <v>0</v>
      </c>
      <c r="AI352" s="65">
        <f t="shared" si="57"/>
        <v>-10.631250000000001</v>
      </c>
      <c r="AJ352" s="65">
        <f t="shared" si="58"/>
        <v>105.70500000000001</v>
      </c>
      <c r="AK352" s="58">
        <f t="shared" si="59"/>
        <v>3</v>
      </c>
      <c r="AL352" s="58">
        <f t="shared" si="60"/>
        <v>-60</v>
      </c>
      <c r="AM352" s="58">
        <f t="shared" si="61"/>
        <v>-240</v>
      </c>
    </row>
    <row r="353" spans="27:39" ht="20.100000000000001" customHeight="1" x14ac:dyDescent="0.2">
      <c r="AA353">
        <f t="shared" si="54"/>
        <v>31</v>
      </c>
      <c r="AB353" s="24">
        <f t="shared" si="53"/>
        <v>3.72</v>
      </c>
      <c r="AC353" s="24">
        <f t="shared" si="49"/>
        <v>48.384000000000015</v>
      </c>
      <c r="AD353" s="24">
        <f t="shared" si="50"/>
        <v>16.796160000000011</v>
      </c>
      <c r="AE353" s="56">
        <f t="shared" si="51"/>
        <v>66.156750000000002</v>
      </c>
      <c r="AF353" s="24">
        <f t="shared" si="52"/>
        <v>66.157336745856</v>
      </c>
      <c r="AG353" s="39">
        <f t="shared" si="55"/>
        <v>0</v>
      </c>
      <c r="AH353" s="39">
        <f t="shared" si="56"/>
        <v>0</v>
      </c>
      <c r="AI353" s="65">
        <f t="shared" si="57"/>
        <v>-10.631250000000001</v>
      </c>
      <c r="AJ353" s="65">
        <f t="shared" si="58"/>
        <v>105.70500000000001</v>
      </c>
      <c r="AK353" s="58">
        <f t="shared" si="59"/>
        <v>3</v>
      </c>
      <c r="AL353" s="58">
        <f t="shared" si="60"/>
        <v>-60</v>
      </c>
      <c r="AM353" s="58">
        <f t="shared" si="61"/>
        <v>-240</v>
      </c>
    </row>
    <row r="354" spans="27:39" ht="20.100000000000001" customHeight="1" x14ac:dyDescent="0.2">
      <c r="AA354">
        <f t="shared" si="54"/>
        <v>32</v>
      </c>
      <c r="AB354" s="24">
        <f t="shared" si="53"/>
        <v>3.84</v>
      </c>
      <c r="AC354" s="24">
        <f t="shared" ref="AC354:AC385" si="62" xml:space="preserve"> IF( AB354 &lt;= AK354, AG354, AG354 - AL354*(AB354 - AK354) - (AM354 - AL354)*(AB354 - AK354)^2/(2*(L - AK354))   )</f>
        <v>57.455999999999989</v>
      </c>
      <c r="AD354" s="24">
        <f t="shared" ref="AD354:AD385" si="63" xml:space="preserve"> IF( AB354 &lt;= AK354,  AH354 + AG354*AB354,   AH354 + AG354*AB354  - AL354*(AB354 - AK354)^2/2 - (AM354 - AL354)*(AB354 - AK354)^3/(6*(L - AK354) )   )</f>
        <v>23.143679999999989</v>
      </c>
      <c r="AE354" s="56">
        <f t="shared" ref="AE354:AE385" si="64" xml:space="preserve"> AJ354 +  AI354*AB354 + AH354*AB354^2*100000/(2*E*I) + AG354*AB354^3*100000/(6*E*I)</f>
        <v>64.881</v>
      </c>
      <c r="AF354" s="24">
        <f t="shared" ref="AF354:AF385" si="65" xml:space="preserve"> IF( AB354 &lt;= AK354,  AE354,        AE354  - AL354*(AB354 - AK354)^4*100000/(24*E*I) - (AM354 - AL354)*(AB354 - AK354)^5*100000/(120*E*I*(L - AK354) )  )</f>
        <v>64.882095316992007</v>
      </c>
      <c r="AG354" s="39">
        <f t="shared" si="55"/>
        <v>0</v>
      </c>
      <c r="AH354" s="39">
        <f t="shared" si="56"/>
        <v>0</v>
      </c>
      <c r="AI354" s="65">
        <f t="shared" si="57"/>
        <v>-10.631250000000001</v>
      </c>
      <c r="AJ354" s="65">
        <f t="shared" si="58"/>
        <v>105.70500000000001</v>
      </c>
      <c r="AK354" s="58">
        <f t="shared" si="59"/>
        <v>3</v>
      </c>
      <c r="AL354" s="58">
        <f t="shared" si="60"/>
        <v>-60</v>
      </c>
      <c r="AM354" s="58">
        <f t="shared" si="61"/>
        <v>-240</v>
      </c>
    </row>
    <row r="355" spans="27:39" ht="20.100000000000001" customHeight="1" x14ac:dyDescent="0.2">
      <c r="AA355">
        <f t="shared" si="54"/>
        <v>33</v>
      </c>
      <c r="AB355" s="24">
        <f t="shared" ref="AB355:AB386" si="66" xml:space="preserve"> L*AA355/100</f>
        <v>3.96</v>
      </c>
      <c r="AC355" s="24">
        <f t="shared" si="62"/>
        <v>66.816000000000003</v>
      </c>
      <c r="AD355" s="24">
        <f t="shared" si="63"/>
        <v>30.59712</v>
      </c>
      <c r="AE355" s="56">
        <f t="shared" si="64"/>
        <v>63.605250000000005</v>
      </c>
      <c r="AF355" s="24">
        <f t="shared" si="65"/>
        <v>63.607132718208007</v>
      </c>
      <c r="AG355" s="39">
        <f t="shared" si="55"/>
        <v>0</v>
      </c>
      <c r="AH355" s="39">
        <f t="shared" si="56"/>
        <v>0</v>
      </c>
      <c r="AI355" s="65">
        <f t="shared" si="57"/>
        <v>-10.631250000000001</v>
      </c>
      <c r="AJ355" s="65">
        <f t="shared" si="58"/>
        <v>105.70500000000001</v>
      </c>
      <c r="AK355" s="58">
        <f t="shared" si="59"/>
        <v>3</v>
      </c>
      <c r="AL355" s="58">
        <f t="shared" si="60"/>
        <v>-60</v>
      </c>
      <c r="AM355" s="58">
        <f t="shared" si="61"/>
        <v>-240</v>
      </c>
    </row>
    <row r="356" spans="27:39" ht="20.100000000000001" customHeight="1" x14ac:dyDescent="0.2">
      <c r="AA356">
        <f t="shared" si="54"/>
        <v>34</v>
      </c>
      <c r="AB356" s="24">
        <f t="shared" si="66"/>
        <v>4.08</v>
      </c>
      <c r="AC356" s="24">
        <f t="shared" si="62"/>
        <v>76.464000000000013</v>
      </c>
      <c r="AD356" s="24">
        <f t="shared" si="63"/>
        <v>39.191040000000008</v>
      </c>
      <c r="AE356" s="56">
        <f t="shared" si="64"/>
        <v>62.329500000000003</v>
      </c>
      <c r="AF356" s="24">
        <f t="shared" si="65"/>
        <v>62.332538425344005</v>
      </c>
      <c r="AG356" s="39">
        <f t="shared" si="55"/>
        <v>0</v>
      </c>
      <c r="AH356" s="39">
        <f t="shared" si="56"/>
        <v>0</v>
      </c>
      <c r="AI356" s="65">
        <f t="shared" si="57"/>
        <v>-10.631250000000001</v>
      </c>
      <c r="AJ356" s="65">
        <f t="shared" si="58"/>
        <v>105.70500000000001</v>
      </c>
      <c r="AK356" s="58">
        <f t="shared" si="59"/>
        <v>3</v>
      </c>
      <c r="AL356" s="58">
        <f t="shared" si="60"/>
        <v>-60</v>
      </c>
      <c r="AM356" s="58">
        <f t="shared" si="61"/>
        <v>-240</v>
      </c>
    </row>
    <row r="357" spans="27:39" ht="20.100000000000001" customHeight="1" x14ac:dyDescent="0.2">
      <c r="AA357">
        <f t="shared" si="54"/>
        <v>35</v>
      </c>
      <c r="AB357" s="24">
        <f t="shared" si="66"/>
        <v>4.2</v>
      </c>
      <c r="AC357" s="24">
        <f t="shared" si="62"/>
        <v>86.40000000000002</v>
      </c>
      <c r="AD357" s="24">
        <f t="shared" si="63"/>
        <v>48.960000000000015</v>
      </c>
      <c r="AE357" s="56">
        <f t="shared" si="64"/>
        <v>61.053750000000008</v>
      </c>
      <c r="AF357" s="24">
        <f t="shared" si="65"/>
        <v>61.058415600000011</v>
      </c>
      <c r="AG357" s="39">
        <f t="shared" si="55"/>
        <v>0</v>
      </c>
      <c r="AH357" s="39">
        <f t="shared" si="56"/>
        <v>0</v>
      </c>
      <c r="AI357" s="65">
        <f t="shared" si="57"/>
        <v>-10.631250000000001</v>
      </c>
      <c r="AJ357" s="65">
        <f t="shared" si="58"/>
        <v>105.70500000000001</v>
      </c>
      <c r="AK357" s="58">
        <f t="shared" si="59"/>
        <v>3</v>
      </c>
      <c r="AL357" s="58">
        <f t="shared" si="60"/>
        <v>-60</v>
      </c>
      <c r="AM357" s="58">
        <f t="shared" si="61"/>
        <v>-240</v>
      </c>
    </row>
    <row r="358" spans="27:39" ht="20.100000000000001" customHeight="1" x14ac:dyDescent="0.2">
      <c r="AA358">
        <f t="shared" si="54"/>
        <v>36</v>
      </c>
      <c r="AB358" s="24">
        <f t="shared" si="66"/>
        <v>4.32</v>
      </c>
      <c r="AC358" s="24">
        <f t="shared" si="62"/>
        <v>96.624000000000024</v>
      </c>
      <c r="AD358" s="24">
        <f t="shared" si="63"/>
        <v>59.938560000000031</v>
      </c>
      <c r="AE358" s="56">
        <f t="shared" si="64"/>
        <v>59.778000000000006</v>
      </c>
      <c r="AF358" s="24">
        <f t="shared" si="65"/>
        <v>59.784881504255999</v>
      </c>
      <c r="AG358" s="39">
        <f t="shared" si="55"/>
        <v>0</v>
      </c>
      <c r="AH358" s="39">
        <f t="shared" si="56"/>
        <v>0</v>
      </c>
      <c r="AI358" s="65">
        <f t="shared" si="57"/>
        <v>-10.631250000000001</v>
      </c>
      <c r="AJ358" s="65">
        <f t="shared" si="58"/>
        <v>105.70500000000001</v>
      </c>
      <c r="AK358" s="58">
        <f t="shared" si="59"/>
        <v>3</v>
      </c>
      <c r="AL358" s="58">
        <f t="shared" si="60"/>
        <v>-60</v>
      </c>
      <c r="AM358" s="58">
        <f t="shared" si="61"/>
        <v>-240</v>
      </c>
    </row>
    <row r="359" spans="27:39" ht="20.100000000000001" customHeight="1" x14ac:dyDescent="0.2">
      <c r="AA359">
        <f t="shared" si="54"/>
        <v>37</v>
      </c>
      <c r="AB359" s="24">
        <f t="shared" si="66"/>
        <v>4.4400000000000004</v>
      </c>
      <c r="AC359" s="24">
        <f t="shared" si="62"/>
        <v>107.13600000000002</v>
      </c>
      <c r="AD359" s="24">
        <f t="shared" si="63"/>
        <v>72.161280000000048</v>
      </c>
      <c r="AE359" s="56">
        <f t="shared" si="64"/>
        <v>58.502250000000004</v>
      </c>
      <c r="AF359" s="24">
        <f t="shared" si="65"/>
        <v>58.512067915392009</v>
      </c>
      <c r="AG359" s="39">
        <f t="shared" si="55"/>
        <v>0</v>
      </c>
      <c r="AH359" s="39">
        <f t="shared" si="56"/>
        <v>0</v>
      </c>
      <c r="AI359" s="65">
        <f t="shared" si="57"/>
        <v>-10.631250000000001</v>
      </c>
      <c r="AJ359" s="65">
        <f t="shared" si="58"/>
        <v>105.70500000000001</v>
      </c>
      <c r="AK359" s="58">
        <f t="shared" si="59"/>
        <v>3</v>
      </c>
      <c r="AL359" s="58">
        <f t="shared" si="60"/>
        <v>-60</v>
      </c>
      <c r="AM359" s="58">
        <f t="shared" si="61"/>
        <v>-240</v>
      </c>
    </row>
    <row r="360" spans="27:39" ht="20.100000000000001" customHeight="1" x14ac:dyDescent="0.2">
      <c r="AA360">
        <f t="shared" si="54"/>
        <v>38</v>
      </c>
      <c r="AB360" s="24">
        <f t="shared" si="66"/>
        <v>4.5599999999999996</v>
      </c>
      <c r="AC360" s="24">
        <f t="shared" si="62"/>
        <v>117.93599999999996</v>
      </c>
      <c r="AD360" s="24">
        <f t="shared" si="63"/>
        <v>85.66271999999995</v>
      </c>
      <c r="AE360" s="56">
        <f t="shared" si="64"/>
        <v>57.226500000000009</v>
      </c>
      <c r="AF360" s="24">
        <f t="shared" si="65"/>
        <v>57.240121540608008</v>
      </c>
      <c r="AG360" s="39">
        <f t="shared" si="55"/>
        <v>0</v>
      </c>
      <c r="AH360" s="39">
        <f t="shared" si="56"/>
        <v>0</v>
      </c>
      <c r="AI360" s="65">
        <f t="shared" si="57"/>
        <v>-10.631250000000001</v>
      </c>
      <c r="AJ360" s="65">
        <f t="shared" si="58"/>
        <v>105.70500000000001</v>
      </c>
      <c r="AK360" s="58">
        <f t="shared" si="59"/>
        <v>3</v>
      </c>
      <c r="AL360" s="58">
        <f t="shared" si="60"/>
        <v>-60</v>
      </c>
      <c r="AM360" s="58">
        <f t="shared" si="61"/>
        <v>-240</v>
      </c>
    </row>
    <row r="361" spans="27:39" ht="20.100000000000001" customHeight="1" x14ac:dyDescent="0.2">
      <c r="AA361">
        <f t="shared" si="54"/>
        <v>39</v>
      </c>
      <c r="AB361" s="24">
        <f t="shared" si="66"/>
        <v>4.68</v>
      </c>
      <c r="AC361" s="24">
        <f t="shared" si="62"/>
        <v>129.02399999999997</v>
      </c>
      <c r="AD361" s="24">
        <f t="shared" si="63"/>
        <v>100.47743999999996</v>
      </c>
      <c r="AE361" s="56">
        <f t="shared" si="64"/>
        <v>55.950750000000006</v>
      </c>
      <c r="AF361" s="24">
        <f t="shared" si="65"/>
        <v>55.969204431744004</v>
      </c>
      <c r="AG361" s="39">
        <f t="shared" si="55"/>
        <v>0</v>
      </c>
      <c r="AH361" s="39">
        <f t="shared" si="56"/>
        <v>0</v>
      </c>
      <c r="AI361" s="65">
        <f t="shared" si="57"/>
        <v>-10.631250000000001</v>
      </c>
      <c r="AJ361" s="65">
        <f t="shared" si="58"/>
        <v>105.70500000000001</v>
      </c>
      <c r="AK361" s="58">
        <f t="shared" si="59"/>
        <v>3</v>
      </c>
      <c r="AL361" s="58">
        <f t="shared" si="60"/>
        <v>-60</v>
      </c>
      <c r="AM361" s="58">
        <f t="shared" si="61"/>
        <v>-240</v>
      </c>
    </row>
    <row r="362" spans="27:39" ht="20.100000000000001" customHeight="1" x14ac:dyDescent="0.2">
      <c r="AA362">
        <f t="shared" si="54"/>
        <v>40</v>
      </c>
      <c r="AB362" s="24">
        <f t="shared" si="66"/>
        <v>4.8</v>
      </c>
      <c r="AC362" s="24">
        <f t="shared" si="62"/>
        <v>140.39999999999998</v>
      </c>
      <c r="AD362" s="24">
        <f t="shared" si="63"/>
        <v>116.63999999999997</v>
      </c>
      <c r="AE362" s="56">
        <f t="shared" si="64"/>
        <v>54.675000000000004</v>
      </c>
      <c r="AF362" s="24">
        <f t="shared" si="65"/>
        <v>54.699494400000006</v>
      </c>
      <c r="AG362" s="39">
        <f t="shared" si="55"/>
        <v>0</v>
      </c>
      <c r="AH362" s="39">
        <f t="shared" si="56"/>
        <v>0</v>
      </c>
      <c r="AI362" s="65">
        <f t="shared" si="57"/>
        <v>-10.631250000000001</v>
      </c>
      <c r="AJ362" s="65">
        <f t="shared" si="58"/>
        <v>105.70500000000001</v>
      </c>
      <c r="AK362" s="58">
        <f t="shared" si="59"/>
        <v>3</v>
      </c>
      <c r="AL362" s="58">
        <f t="shared" si="60"/>
        <v>-60</v>
      </c>
      <c r="AM362" s="58">
        <f t="shared" si="61"/>
        <v>-240</v>
      </c>
    </row>
    <row r="363" spans="27:39" ht="20.100000000000001" customHeight="1" x14ac:dyDescent="0.2">
      <c r="AA363">
        <f t="shared" si="54"/>
        <v>41</v>
      </c>
      <c r="AB363" s="24">
        <f t="shared" si="66"/>
        <v>4.92</v>
      </c>
      <c r="AC363" s="24">
        <f t="shared" si="62"/>
        <v>152.06399999999999</v>
      </c>
      <c r="AD363" s="24">
        <f t="shared" si="63"/>
        <v>134.18495999999999</v>
      </c>
      <c r="AE363" s="56">
        <f t="shared" si="64"/>
        <v>53.399250000000009</v>
      </c>
      <c r="AF363" s="24">
        <f t="shared" si="65"/>
        <v>53.431185430656008</v>
      </c>
      <c r="AG363" s="39">
        <f t="shared" si="55"/>
        <v>0</v>
      </c>
      <c r="AH363" s="39">
        <f t="shared" si="56"/>
        <v>0</v>
      </c>
      <c r="AI363" s="65">
        <f t="shared" si="57"/>
        <v>-10.631250000000001</v>
      </c>
      <c r="AJ363" s="65">
        <f t="shared" si="58"/>
        <v>105.70500000000001</v>
      </c>
      <c r="AK363" s="58">
        <f t="shared" si="59"/>
        <v>3</v>
      </c>
      <c r="AL363" s="58">
        <f t="shared" si="60"/>
        <v>-60</v>
      </c>
      <c r="AM363" s="58">
        <f t="shared" si="61"/>
        <v>-240</v>
      </c>
    </row>
    <row r="364" spans="27:39" ht="20.100000000000001" customHeight="1" x14ac:dyDescent="0.2">
      <c r="AA364">
        <f t="shared" si="54"/>
        <v>42</v>
      </c>
      <c r="AB364" s="24">
        <f t="shared" si="66"/>
        <v>5.04</v>
      </c>
      <c r="AC364" s="24">
        <f t="shared" si="62"/>
        <v>164.01600000000002</v>
      </c>
      <c r="AD364" s="24">
        <f t="shared" si="63"/>
        <v>153.14688000000001</v>
      </c>
      <c r="AE364" s="56">
        <f t="shared" si="64"/>
        <v>52.123500000000007</v>
      </c>
      <c r="AF364" s="24">
        <f t="shared" si="65"/>
        <v>52.16448809779201</v>
      </c>
      <c r="AG364" s="39">
        <f t="shared" si="55"/>
        <v>0</v>
      </c>
      <c r="AH364" s="39">
        <f t="shared" si="56"/>
        <v>0</v>
      </c>
      <c r="AI364" s="65">
        <f t="shared" si="57"/>
        <v>-10.631250000000001</v>
      </c>
      <c r="AJ364" s="65">
        <f t="shared" si="58"/>
        <v>105.70500000000001</v>
      </c>
      <c r="AK364" s="58">
        <f t="shared" si="59"/>
        <v>3</v>
      </c>
      <c r="AL364" s="58">
        <f t="shared" si="60"/>
        <v>-60</v>
      </c>
      <c r="AM364" s="58">
        <f t="shared" si="61"/>
        <v>-240</v>
      </c>
    </row>
    <row r="365" spans="27:39" ht="20.100000000000001" customHeight="1" x14ac:dyDescent="0.2">
      <c r="AA365">
        <f t="shared" si="54"/>
        <v>43</v>
      </c>
      <c r="AB365" s="24">
        <f t="shared" si="66"/>
        <v>5.16</v>
      </c>
      <c r="AC365" s="24">
        <f t="shared" si="62"/>
        <v>176.25600000000003</v>
      </c>
      <c r="AD365" s="24">
        <f t="shared" si="63"/>
        <v>173.56032000000002</v>
      </c>
      <c r="AE365" s="56">
        <f t="shared" si="64"/>
        <v>50.847750000000005</v>
      </c>
      <c r="AF365" s="24">
        <f t="shared" si="65"/>
        <v>50.899629979008004</v>
      </c>
      <c r="AG365" s="39">
        <f t="shared" si="55"/>
        <v>0</v>
      </c>
      <c r="AH365" s="39">
        <f t="shared" si="56"/>
        <v>0</v>
      </c>
      <c r="AI365" s="65">
        <f t="shared" si="57"/>
        <v>-10.631250000000001</v>
      </c>
      <c r="AJ365" s="65">
        <f t="shared" si="58"/>
        <v>105.70500000000001</v>
      </c>
      <c r="AK365" s="58">
        <f t="shared" si="59"/>
        <v>3</v>
      </c>
      <c r="AL365" s="58">
        <f t="shared" si="60"/>
        <v>-60</v>
      </c>
      <c r="AM365" s="58">
        <f t="shared" si="61"/>
        <v>-240</v>
      </c>
    </row>
    <row r="366" spans="27:39" ht="20.100000000000001" customHeight="1" x14ac:dyDescent="0.2">
      <c r="AA366">
        <f t="shared" si="54"/>
        <v>44</v>
      </c>
      <c r="AB366" s="24">
        <f t="shared" si="66"/>
        <v>5.28</v>
      </c>
      <c r="AC366" s="24">
        <f t="shared" si="62"/>
        <v>188.78400000000002</v>
      </c>
      <c r="AD366" s="24">
        <f t="shared" si="63"/>
        <v>195.45984000000004</v>
      </c>
      <c r="AE366" s="56">
        <f t="shared" si="64"/>
        <v>49.572000000000003</v>
      </c>
      <c r="AF366" s="24">
        <f t="shared" si="65"/>
        <v>49.636856070143999</v>
      </c>
      <c r="AG366" s="39">
        <f t="shared" si="55"/>
        <v>0</v>
      </c>
      <c r="AH366" s="39">
        <f t="shared" si="56"/>
        <v>0</v>
      </c>
      <c r="AI366" s="65">
        <f t="shared" si="57"/>
        <v>-10.631250000000001</v>
      </c>
      <c r="AJ366" s="65">
        <f t="shared" si="58"/>
        <v>105.70500000000001</v>
      </c>
      <c r="AK366" s="58">
        <f t="shared" si="59"/>
        <v>3</v>
      </c>
      <c r="AL366" s="58">
        <f t="shared" si="60"/>
        <v>-60</v>
      </c>
      <c r="AM366" s="58">
        <f t="shared" si="61"/>
        <v>-240</v>
      </c>
    </row>
    <row r="367" spans="27:39" ht="20.100000000000001" customHeight="1" x14ac:dyDescent="0.2">
      <c r="AA367">
        <f t="shared" si="54"/>
        <v>45</v>
      </c>
      <c r="AB367" s="24">
        <f t="shared" si="66"/>
        <v>5.4</v>
      </c>
      <c r="AC367" s="24">
        <f t="shared" si="62"/>
        <v>201.60000000000002</v>
      </c>
      <c r="AD367" s="24">
        <f t="shared" si="63"/>
        <v>218.88000000000005</v>
      </c>
      <c r="AE367" s="56">
        <f t="shared" si="64"/>
        <v>48.296250000000001</v>
      </c>
      <c r="AF367" s="24">
        <f t="shared" si="65"/>
        <v>48.376429199999997</v>
      </c>
      <c r="AG367" s="39">
        <f t="shared" si="55"/>
        <v>0</v>
      </c>
      <c r="AH367" s="39">
        <f t="shared" si="56"/>
        <v>0</v>
      </c>
      <c r="AI367" s="65">
        <f t="shared" si="57"/>
        <v>-10.631250000000001</v>
      </c>
      <c r="AJ367" s="65">
        <f t="shared" si="58"/>
        <v>105.70500000000001</v>
      </c>
      <c r="AK367" s="58">
        <f t="shared" si="59"/>
        <v>3</v>
      </c>
      <c r="AL367" s="58">
        <f t="shared" si="60"/>
        <v>-60</v>
      </c>
      <c r="AM367" s="58">
        <f t="shared" si="61"/>
        <v>-240</v>
      </c>
    </row>
    <row r="368" spans="27:39" ht="20.100000000000001" customHeight="1" x14ac:dyDescent="0.2">
      <c r="AA368">
        <f t="shared" si="54"/>
        <v>46</v>
      </c>
      <c r="AB368" s="24">
        <f t="shared" si="66"/>
        <v>5.52</v>
      </c>
      <c r="AC368" s="24">
        <f t="shared" si="62"/>
        <v>214.70399999999998</v>
      </c>
      <c r="AD368" s="24">
        <f t="shared" si="63"/>
        <v>243.85535999999991</v>
      </c>
      <c r="AE368" s="56">
        <f t="shared" si="64"/>
        <v>47.020500000000013</v>
      </c>
      <c r="AF368" s="24">
        <f t="shared" si="65"/>
        <v>47.118630445056013</v>
      </c>
      <c r="AG368" s="39">
        <f t="shared" si="55"/>
        <v>0</v>
      </c>
      <c r="AH368" s="39">
        <f t="shared" si="56"/>
        <v>0</v>
      </c>
      <c r="AI368" s="65">
        <f t="shared" si="57"/>
        <v>-10.631250000000001</v>
      </c>
      <c r="AJ368" s="65">
        <f t="shared" si="58"/>
        <v>105.70500000000001</v>
      </c>
      <c r="AK368" s="58">
        <f t="shared" si="59"/>
        <v>3</v>
      </c>
      <c r="AL368" s="58">
        <f t="shared" si="60"/>
        <v>-60</v>
      </c>
      <c r="AM368" s="58">
        <f t="shared" si="61"/>
        <v>-240</v>
      </c>
    </row>
    <row r="369" spans="27:39" ht="20.100000000000001" customHeight="1" x14ac:dyDescent="0.2">
      <c r="AA369">
        <f t="shared" si="54"/>
        <v>47</v>
      </c>
      <c r="AB369" s="24">
        <f t="shared" si="66"/>
        <v>5.64</v>
      </c>
      <c r="AC369" s="24">
        <f t="shared" si="62"/>
        <v>228.09599999999995</v>
      </c>
      <c r="AD369" s="24">
        <f t="shared" si="63"/>
        <v>270.42047999999988</v>
      </c>
      <c r="AE369" s="56">
        <f t="shared" si="64"/>
        <v>45.74475000000001</v>
      </c>
      <c r="AF369" s="24">
        <f t="shared" si="65"/>
        <v>45.863759544192014</v>
      </c>
      <c r="AG369" s="39">
        <f t="shared" si="55"/>
        <v>0</v>
      </c>
      <c r="AH369" s="39">
        <f t="shared" si="56"/>
        <v>0</v>
      </c>
      <c r="AI369" s="65">
        <f t="shared" si="57"/>
        <v>-10.631250000000001</v>
      </c>
      <c r="AJ369" s="65">
        <f t="shared" si="58"/>
        <v>105.70500000000001</v>
      </c>
      <c r="AK369" s="58">
        <f t="shared" si="59"/>
        <v>3</v>
      </c>
      <c r="AL369" s="58">
        <f t="shared" si="60"/>
        <v>-60</v>
      </c>
      <c r="AM369" s="58">
        <f t="shared" si="61"/>
        <v>-240</v>
      </c>
    </row>
    <row r="370" spans="27:39" ht="20.100000000000001" customHeight="1" x14ac:dyDescent="0.2">
      <c r="AA370">
        <f t="shared" si="54"/>
        <v>48</v>
      </c>
      <c r="AB370" s="24">
        <f t="shared" si="66"/>
        <v>5.76</v>
      </c>
      <c r="AC370" s="24">
        <f t="shared" si="62"/>
        <v>241.77599999999998</v>
      </c>
      <c r="AD370" s="24">
        <f t="shared" si="63"/>
        <v>298.60991999999993</v>
      </c>
      <c r="AE370" s="56">
        <f t="shared" si="64"/>
        <v>44.469000000000008</v>
      </c>
      <c r="AF370" s="24">
        <f t="shared" si="65"/>
        <v>44.612135313408004</v>
      </c>
      <c r="AG370" s="39">
        <f t="shared" si="55"/>
        <v>0</v>
      </c>
      <c r="AH370" s="39">
        <f t="shared" si="56"/>
        <v>0</v>
      </c>
      <c r="AI370" s="65">
        <f t="shared" si="57"/>
        <v>-10.631250000000001</v>
      </c>
      <c r="AJ370" s="65">
        <f t="shared" si="58"/>
        <v>105.70500000000001</v>
      </c>
      <c r="AK370" s="58">
        <f t="shared" si="59"/>
        <v>3</v>
      </c>
      <c r="AL370" s="58">
        <f t="shared" si="60"/>
        <v>-60</v>
      </c>
      <c r="AM370" s="58">
        <f t="shared" si="61"/>
        <v>-240</v>
      </c>
    </row>
    <row r="371" spans="27:39" ht="20.100000000000001" customHeight="1" x14ac:dyDescent="0.2">
      <c r="AA371">
        <f t="shared" si="54"/>
        <v>49</v>
      </c>
      <c r="AB371" s="24">
        <f t="shared" si="66"/>
        <v>5.88</v>
      </c>
      <c r="AC371" s="24">
        <f t="shared" si="62"/>
        <v>255.74399999999997</v>
      </c>
      <c r="AD371" s="24">
        <f t="shared" si="63"/>
        <v>328.45823999999999</v>
      </c>
      <c r="AE371" s="56">
        <f t="shared" si="64"/>
        <v>43.193250000000006</v>
      </c>
      <c r="AF371" s="24">
        <f t="shared" si="65"/>
        <v>43.364096060544</v>
      </c>
      <c r="AG371" s="39">
        <f t="shared" si="55"/>
        <v>0</v>
      </c>
      <c r="AH371" s="39">
        <f t="shared" si="56"/>
        <v>0</v>
      </c>
      <c r="AI371" s="65">
        <f t="shared" si="57"/>
        <v>-10.631250000000001</v>
      </c>
      <c r="AJ371" s="65">
        <f t="shared" si="58"/>
        <v>105.70500000000001</v>
      </c>
      <c r="AK371" s="58">
        <f t="shared" si="59"/>
        <v>3</v>
      </c>
      <c r="AL371" s="58">
        <f t="shared" si="60"/>
        <v>-60</v>
      </c>
      <c r="AM371" s="58">
        <f t="shared" si="61"/>
        <v>-240</v>
      </c>
    </row>
    <row r="372" spans="27:39" ht="20.100000000000001" customHeight="1" x14ac:dyDescent="0.2">
      <c r="AA372">
        <f t="shared" si="54"/>
        <v>50</v>
      </c>
      <c r="AB372" s="24">
        <f t="shared" si="66"/>
        <v>6</v>
      </c>
      <c r="AC372" s="24">
        <f t="shared" si="62"/>
        <v>270</v>
      </c>
      <c r="AD372" s="24">
        <f t="shared" si="63"/>
        <v>360</v>
      </c>
      <c r="AE372" s="56">
        <f t="shared" si="64"/>
        <v>41.917500000000004</v>
      </c>
      <c r="AF372" s="24">
        <f t="shared" si="65"/>
        <v>42.120000000000005</v>
      </c>
      <c r="AG372" s="39">
        <f t="shared" si="55"/>
        <v>0</v>
      </c>
      <c r="AH372" s="39">
        <f t="shared" si="56"/>
        <v>0</v>
      </c>
      <c r="AI372" s="65">
        <f t="shared" si="57"/>
        <v>-10.631250000000001</v>
      </c>
      <c r="AJ372" s="65">
        <f t="shared" si="58"/>
        <v>105.70500000000001</v>
      </c>
      <c r="AK372" s="58">
        <f t="shared" si="59"/>
        <v>3</v>
      </c>
      <c r="AL372" s="58">
        <f t="shared" si="60"/>
        <v>-60</v>
      </c>
      <c r="AM372" s="58">
        <f t="shared" si="61"/>
        <v>-240</v>
      </c>
    </row>
    <row r="373" spans="27:39" ht="20.100000000000001" customHeight="1" x14ac:dyDescent="0.2">
      <c r="AA373">
        <f t="shared" si="54"/>
        <v>51</v>
      </c>
      <c r="AB373" s="24">
        <f t="shared" si="66"/>
        <v>6.12</v>
      </c>
      <c r="AC373" s="24">
        <f t="shared" si="62"/>
        <v>284.54400000000004</v>
      </c>
      <c r="AD373" s="24">
        <f t="shared" si="63"/>
        <v>393.26976000000002</v>
      </c>
      <c r="AE373" s="56">
        <f t="shared" si="64"/>
        <v>40.641750000000002</v>
      </c>
      <c r="AF373" s="24">
        <f t="shared" si="65"/>
        <v>40.880225667456003</v>
      </c>
      <c r="AG373" s="39">
        <f t="shared" si="55"/>
        <v>0</v>
      </c>
      <c r="AH373" s="39">
        <f t="shared" si="56"/>
        <v>0</v>
      </c>
      <c r="AI373" s="65">
        <f t="shared" si="57"/>
        <v>-10.631250000000001</v>
      </c>
      <c r="AJ373" s="65">
        <f t="shared" si="58"/>
        <v>105.70500000000001</v>
      </c>
      <c r="AK373" s="58">
        <f t="shared" si="59"/>
        <v>3</v>
      </c>
      <c r="AL373" s="58">
        <f t="shared" si="60"/>
        <v>-60</v>
      </c>
      <c r="AM373" s="58">
        <f t="shared" si="61"/>
        <v>-240</v>
      </c>
    </row>
    <row r="374" spans="27:39" ht="20.100000000000001" customHeight="1" x14ac:dyDescent="0.2">
      <c r="AA374">
        <f t="shared" si="54"/>
        <v>52</v>
      </c>
      <c r="AB374" s="24">
        <f t="shared" si="66"/>
        <v>6.24</v>
      </c>
      <c r="AC374" s="24">
        <f t="shared" si="62"/>
        <v>299.37600000000003</v>
      </c>
      <c r="AD374" s="24">
        <f t="shared" si="63"/>
        <v>428.3020800000001</v>
      </c>
      <c r="AE374" s="56">
        <f t="shared" si="64"/>
        <v>39.366</v>
      </c>
      <c r="AF374" s="24">
        <f t="shared" si="65"/>
        <v>39.645172334591997</v>
      </c>
      <c r="AG374" s="39">
        <f t="shared" si="55"/>
        <v>0</v>
      </c>
      <c r="AH374" s="39">
        <f t="shared" si="56"/>
        <v>0</v>
      </c>
      <c r="AI374" s="65">
        <f t="shared" si="57"/>
        <v>-10.631250000000001</v>
      </c>
      <c r="AJ374" s="65">
        <f t="shared" si="58"/>
        <v>105.70500000000001</v>
      </c>
      <c r="AK374" s="58">
        <f t="shared" si="59"/>
        <v>3</v>
      </c>
      <c r="AL374" s="58">
        <f t="shared" si="60"/>
        <v>-60</v>
      </c>
      <c r="AM374" s="58">
        <f t="shared" si="61"/>
        <v>-240</v>
      </c>
    </row>
    <row r="375" spans="27:39" ht="20.100000000000001" customHeight="1" x14ac:dyDescent="0.2">
      <c r="AA375">
        <f t="shared" si="54"/>
        <v>53</v>
      </c>
      <c r="AB375" s="24">
        <f t="shared" si="66"/>
        <v>6.36</v>
      </c>
      <c r="AC375" s="24">
        <f t="shared" si="62"/>
        <v>314.49600000000004</v>
      </c>
      <c r="AD375" s="24">
        <f t="shared" si="63"/>
        <v>465.13152000000008</v>
      </c>
      <c r="AE375" s="56">
        <f t="shared" si="64"/>
        <v>38.090249999999997</v>
      </c>
      <c r="AF375" s="24">
        <f t="shared" si="65"/>
        <v>38.415260423808</v>
      </c>
      <c r="AG375" s="39">
        <f t="shared" si="55"/>
        <v>0</v>
      </c>
      <c r="AH375" s="39">
        <f t="shared" si="56"/>
        <v>0</v>
      </c>
      <c r="AI375" s="65">
        <f t="shared" si="57"/>
        <v>-10.631250000000001</v>
      </c>
      <c r="AJ375" s="65">
        <f t="shared" si="58"/>
        <v>105.70500000000001</v>
      </c>
      <c r="AK375" s="58">
        <f t="shared" si="59"/>
        <v>3</v>
      </c>
      <c r="AL375" s="58">
        <f t="shared" si="60"/>
        <v>-60</v>
      </c>
      <c r="AM375" s="58">
        <f t="shared" si="61"/>
        <v>-240</v>
      </c>
    </row>
    <row r="376" spans="27:39" ht="20.100000000000001" customHeight="1" x14ac:dyDescent="0.2">
      <c r="AA376">
        <f t="shared" si="54"/>
        <v>54</v>
      </c>
      <c r="AB376" s="24">
        <f t="shared" si="66"/>
        <v>6.48</v>
      </c>
      <c r="AC376" s="24">
        <f t="shared" si="62"/>
        <v>329.90400000000005</v>
      </c>
      <c r="AD376" s="24">
        <f t="shared" si="63"/>
        <v>503.79264000000018</v>
      </c>
      <c r="AE376" s="56">
        <f t="shared" si="64"/>
        <v>36.814499999999995</v>
      </c>
      <c r="AF376" s="24">
        <f t="shared" si="65"/>
        <v>37.190931922943996</v>
      </c>
      <c r="AG376" s="39">
        <f t="shared" si="55"/>
        <v>0</v>
      </c>
      <c r="AH376" s="39">
        <f t="shared" si="56"/>
        <v>0</v>
      </c>
      <c r="AI376" s="65">
        <f t="shared" si="57"/>
        <v>-10.631250000000001</v>
      </c>
      <c r="AJ376" s="65">
        <f t="shared" si="58"/>
        <v>105.70500000000001</v>
      </c>
      <c r="AK376" s="58">
        <f t="shared" si="59"/>
        <v>3</v>
      </c>
      <c r="AL376" s="58">
        <f t="shared" si="60"/>
        <v>-60</v>
      </c>
      <c r="AM376" s="58">
        <f t="shared" si="61"/>
        <v>-240</v>
      </c>
    </row>
    <row r="377" spans="27:39" ht="20.100000000000001" customHeight="1" x14ac:dyDescent="0.2">
      <c r="AA377">
        <f t="shared" si="54"/>
        <v>55</v>
      </c>
      <c r="AB377" s="24">
        <f t="shared" si="66"/>
        <v>6.6</v>
      </c>
      <c r="AC377" s="24">
        <f t="shared" si="62"/>
        <v>345.59999999999997</v>
      </c>
      <c r="AD377" s="24">
        <f t="shared" si="63"/>
        <v>544.31999999999982</v>
      </c>
      <c r="AE377" s="56">
        <f t="shared" si="64"/>
        <v>35.538750000000007</v>
      </c>
      <c r="AF377" s="24">
        <f t="shared" si="65"/>
        <v>35.972650800000004</v>
      </c>
      <c r="AG377" s="39">
        <f t="shared" si="55"/>
        <v>0</v>
      </c>
      <c r="AH377" s="39">
        <f t="shared" si="56"/>
        <v>0</v>
      </c>
      <c r="AI377" s="65">
        <f t="shared" si="57"/>
        <v>-10.631250000000001</v>
      </c>
      <c r="AJ377" s="65">
        <f t="shared" si="58"/>
        <v>105.70500000000001</v>
      </c>
      <c r="AK377" s="58">
        <f t="shared" si="59"/>
        <v>3</v>
      </c>
      <c r="AL377" s="58">
        <f t="shared" si="60"/>
        <v>-60</v>
      </c>
      <c r="AM377" s="58">
        <f t="shared" si="61"/>
        <v>-240</v>
      </c>
    </row>
    <row r="378" spans="27:39" ht="20.100000000000001" customHeight="1" x14ac:dyDescent="0.2">
      <c r="AA378">
        <f t="shared" si="54"/>
        <v>56</v>
      </c>
      <c r="AB378" s="24">
        <f t="shared" si="66"/>
        <v>6.72</v>
      </c>
      <c r="AC378" s="24">
        <f t="shared" si="62"/>
        <v>361.58399999999995</v>
      </c>
      <c r="AD378" s="24">
        <f t="shared" si="63"/>
        <v>586.74815999999987</v>
      </c>
      <c r="AE378" s="56">
        <f t="shared" si="64"/>
        <v>34.263000000000005</v>
      </c>
      <c r="AF378" s="24">
        <f t="shared" si="65"/>
        <v>34.760903417856007</v>
      </c>
      <c r="AG378" s="39">
        <f t="shared" si="55"/>
        <v>0</v>
      </c>
      <c r="AH378" s="39">
        <f t="shared" si="56"/>
        <v>0</v>
      </c>
      <c r="AI378" s="65">
        <f t="shared" si="57"/>
        <v>-10.631250000000001</v>
      </c>
      <c r="AJ378" s="65">
        <f t="shared" si="58"/>
        <v>105.70500000000001</v>
      </c>
      <c r="AK378" s="58">
        <f t="shared" si="59"/>
        <v>3</v>
      </c>
      <c r="AL378" s="58">
        <f t="shared" si="60"/>
        <v>-60</v>
      </c>
      <c r="AM378" s="58">
        <f t="shared" si="61"/>
        <v>-240</v>
      </c>
    </row>
    <row r="379" spans="27:39" ht="20.100000000000001" customHeight="1" x14ac:dyDescent="0.2">
      <c r="AA379">
        <f t="shared" si="54"/>
        <v>57</v>
      </c>
      <c r="AB379" s="24">
        <f t="shared" si="66"/>
        <v>6.84</v>
      </c>
      <c r="AC379" s="24">
        <f t="shared" si="62"/>
        <v>377.85599999999999</v>
      </c>
      <c r="AD379" s="24">
        <f t="shared" si="63"/>
        <v>631.11167999999998</v>
      </c>
      <c r="AE379" s="56">
        <f t="shared" si="64"/>
        <v>32.987250000000003</v>
      </c>
      <c r="AF379" s="24">
        <f t="shared" si="65"/>
        <v>33.556198948991998</v>
      </c>
      <c r="AG379" s="39">
        <f t="shared" si="55"/>
        <v>0</v>
      </c>
      <c r="AH379" s="39">
        <f t="shared" si="56"/>
        <v>0</v>
      </c>
      <c r="AI379" s="65">
        <f t="shared" si="57"/>
        <v>-10.631250000000001</v>
      </c>
      <c r="AJ379" s="65">
        <f t="shared" si="58"/>
        <v>105.70500000000001</v>
      </c>
      <c r="AK379" s="58">
        <f t="shared" si="59"/>
        <v>3</v>
      </c>
      <c r="AL379" s="58">
        <f t="shared" si="60"/>
        <v>-60</v>
      </c>
      <c r="AM379" s="58">
        <f t="shared" si="61"/>
        <v>-240</v>
      </c>
    </row>
    <row r="380" spans="27:39" ht="20.100000000000001" customHeight="1" x14ac:dyDescent="0.2">
      <c r="AA380">
        <f t="shared" si="54"/>
        <v>58</v>
      </c>
      <c r="AB380" s="24">
        <f t="shared" si="66"/>
        <v>6.96</v>
      </c>
      <c r="AC380" s="24">
        <f t="shared" si="62"/>
        <v>394.416</v>
      </c>
      <c r="AD380" s="24">
        <f t="shared" si="63"/>
        <v>677.44511999999997</v>
      </c>
      <c r="AE380" s="56">
        <f t="shared" si="64"/>
        <v>31.711500000000001</v>
      </c>
      <c r="AF380" s="24">
        <f t="shared" si="65"/>
        <v>32.359069790207997</v>
      </c>
      <c r="AG380" s="39">
        <f t="shared" si="55"/>
        <v>0</v>
      </c>
      <c r="AH380" s="39">
        <f t="shared" si="56"/>
        <v>0</v>
      </c>
      <c r="AI380" s="65">
        <f t="shared" si="57"/>
        <v>-10.631250000000001</v>
      </c>
      <c r="AJ380" s="65">
        <f t="shared" si="58"/>
        <v>105.70500000000001</v>
      </c>
      <c r="AK380" s="58">
        <f t="shared" si="59"/>
        <v>3</v>
      </c>
      <c r="AL380" s="58">
        <f t="shared" si="60"/>
        <v>-60</v>
      </c>
      <c r="AM380" s="58">
        <f t="shared" si="61"/>
        <v>-240</v>
      </c>
    </row>
    <row r="381" spans="27:39" ht="20.100000000000001" customHeight="1" x14ac:dyDescent="0.2">
      <c r="AA381">
        <f t="shared" si="54"/>
        <v>59</v>
      </c>
      <c r="AB381" s="24">
        <f t="shared" si="66"/>
        <v>7.08</v>
      </c>
      <c r="AC381" s="24">
        <f t="shared" si="62"/>
        <v>411.26400000000001</v>
      </c>
      <c r="AD381" s="24">
        <f t="shared" si="63"/>
        <v>725.78304000000003</v>
      </c>
      <c r="AE381" s="56">
        <f t="shared" si="64"/>
        <v>30.435749999999999</v>
      </c>
      <c r="AF381" s="24">
        <f t="shared" si="65"/>
        <v>31.170071977343998</v>
      </c>
      <c r="AG381" s="39">
        <f t="shared" si="55"/>
        <v>0</v>
      </c>
      <c r="AH381" s="39">
        <f t="shared" si="56"/>
        <v>0</v>
      </c>
      <c r="AI381" s="65">
        <f t="shared" si="57"/>
        <v>-10.631250000000001</v>
      </c>
      <c r="AJ381" s="65">
        <f t="shared" si="58"/>
        <v>105.70500000000001</v>
      </c>
      <c r="AK381" s="58">
        <f t="shared" si="59"/>
        <v>3</v>
      </c>
      <c r="AL381" s="58">
        <f t="shared" si="60"/>
        <v>-60</v>
      </c>
      <c r="AM381" s="58">
        <f t="shared" si="61"/>
        <v>-240</v>
      </c>
    </row>
    <row r="382" spans="27:39" ht="20.100000000000001" customHeight="1" x14ac:dyDescent="0.2">
      <c r="AA382">
        <f t="shared" si="54"/>
        <v>60</v>
      </c>
      <c r="AB382" s="24">
        <f t="shared" si="66"/>
        <v>7.2</v>
      </c>
      <c r="AC382" s="24">
        <f t="shared" si="62"/>
        <v>428.4</v>
      </c>
      <c r="AD382" s="24">
        <f t="shared" si="63"/>
        <v>776.16000000000008</v>
      </c>
      <c r="AE382" s="56">
        <f t="shared" si="64"/>
        <v>29.159999999999997</v>
      </c>
      <c r="AF382" s="24">
        <f t="shared" si="65"/>
        <v>29.989785599999998</v>
      </c>
      <c r="AG382" s="39">
        <f t="shared" si="55"/>
        <v>0</v>
      </c>
      <c r="AH382" s="39">
        <f t="shared" si="56"/>
        <v>0</v>
      </c>
      <c r="AI382" s="65">
        <f t="shared" si="57"/>
        <v>-10.631250000000001</v>
      </c>
      <c r="AJ382" s="65">
        <f t="shared" si="58"/>
        <v>105.70500000000001</v>
      </c>
      <c r="AK382" s="58">
        <f t="shared" si="59"/>
        <v>3</v>
      </c>
      <c r="AL382" s="58">
        <f t="shared" si="60"/>
        <v>-60</v>
      </c>
      <c r="AM382" s="58">
        <f t="shared" si="61"/>
        <v>-240</v>
      </c>
    </row>
    <row r="383" spans="27:39" ht="20.100000000000001" customHeight="1" x14ac:dyDescent="0.2">
      <c r="AA383">
        <f t="shared" si="54"/>
        <v>61</v>
      </c>
      <c r="AB383" s="24">
        <f t="shared" si="66"/>
        <v>7.32</v>
      </c>
      <c r="AC383" s="24">
        <f t="shared" si="62"/>
        <v>445.82400000000007</v>
      </c>
      <c r="AD383" s="24">
        <f t="shared" si="63"/>
        <v>828.61056000000008</v>
      </c>
      <c r="AE383" s="56">
        <f t="shared" si="64"/>
        <v>27.884249999999994</v>
      </c>
      <c r="AF383" s="24">
        <f t="shared" si="65"/>
        <v>28.818815216255995</v>
      </c>
      <c r="AG383" s="39">
        <f t="shared" si="55"/>
        <v>0</v>
      </c>
      <c r="AH383" s="39">
        <f t="shared" si="56"/>
        <v>0</v>
      </c>
      <c r="AI383" s="65">
        <f t="shared" si="57"/>
        <v>-10.631250000000001</v>
      </c>
      <c r="AJ383" s="65">
        <f t="shared" si="58"/>
        <v>105.70500000000001</v>
      </c>
      <c r="AK383" s="58">
        <f t="shared" si="59"/>
        <v>3</v>
      </c>
      <c r="AL383" s="58">
        <f t="shared" si="60"/>
        <v>-60</v>
      </c>
      <c r="AM383" s="58">
        <f t="shared" si="61"/>
        <v>-240</v>
      </c>
    </row>
    <row r="384" spans="27:39" ht="20.100000000000001" customHeight="1" x14ac:dyDescent="0.2">
      <c r="AA384">
        <f t="shared" si="54"/>
        <v>62</v>
      </c>
      <c r="AB384" s="24">
        <f t="shared" si="66"/>
        <v>7.44</v>
      </c>
      <c r="AC384" s="24">
        <f t="shared" si="62"/>
        <v>463.53600000000006</v>
      </c>
      <c r="AD384" s="24">
        <f t="shared" si="63"/>
        <v>883.16928000000019</v>
      </c>
      <c r="AE384" s="56">
        <f t="shared" si="64"/>
        <v>26.608499999999992</v>
      </c>
      <c r="AF384" s="24">
        <f t="shared" si="65"/>
        <v>27.657790267391995</v>
      </c>
      <c r="AG384" s="39">
        <f t="shared" si="55"/>
        <v>0</v>
      </c>
      <c r="AH384" s="39">
        <f t="shared" si="56"/>
        <v>0</v>
      </c>
      <c r="AI384" s="65">
        <f t="shared" si="57"/>
        <v>-10.631250000000001</v>
      </c>
      <c r="AJ384" s="65">
        <f t="shared" si="58"/>
        <v>105.70500000000001</v>
      </c>
      <c r="AK384" s="58">
        <f t="shared" si="59"/>
        <v>3</v>
      </c>
      <c r="AL384" s="58">
        <f t="shared" si="60"/>
        <v>-60</v>
      </c>
      <c r="AM384" s="58">
        <f t="shared" si="61"/>
        <v>-240</v>
      </c>
    </row>
    <row r="385" spans="27:39" ht="20.100000000000001" customHeight="1" x14ac:dyDescent="0.2">
      <c r="AA385">
        <f t="shared" si="54"/>
        <v>63</v>
      </c>
      <c r="AB385" s="24">
        <f t="shared" si="66"/>
        <v>7.56</v>
      </c>
      <c r="AC385" s="24">
        <f t="shared" si="62"/>
        <v>481.53599999999994</v>
      </c>
      <c r="AD385" s="24">
        <f t="shared" si="63"/>
        <v>939.87071999999989</v>
      </c>
      <c r="AE385" s="56">
        <f t="shared" si="64"/>
        <v>25.332750000000004</v>
      </c>
      <c r="AF385" s="24">
        <f t="shared" si="65"/>
        <v>26.507365492608006</v>
      </c>
      <c r="AG385" s="39">
        <f t="shared" si="55"/>
        <v>0</v>
      </c>
      <c r="AH385" s="39">
        <f t="shared" si="56"/>
        <v>0</v>
      </c>
      <c r="AI385" s="65">
        <f t="shared" si="57"/>
        <v>-10.631250000000001</v>
      </c>
      <c r="AJ385" s="65">
        <f t="shared" si="58"/>
        <v>105.70500000000001</v>
      </c>
      <c r="AK385" s="58">
        <f t="shared" si="59"/>
        <v>3</v>
      </c>
      <c r="AL385" s="58">
        <f t="shared" si="60"/>
        <v>-60</v>
      </c>
      <c r="AM385" s="58">
        <f t="shared" si="61"/>
        <v>-240</v>
      </c>
    </row>
    <row r="386" spans="27:39" ht="20.100000000000001" customHeight="1" x14ac:dyDescent="0.2">
      <c r="AA386">
        <f t="shared" si="54"/>
        <v>64</v>
      </c>
      <c r="AB386" s="24">
        <f t="shared" si="66"/>
        <v>7.68</v>
      </c>
      <c r="AC386" s="24">
        <f t="shared" ref="AC386:AC417" si="67" xml:space="preserve"> IF( AB386 &lt;= AK386, AG386, AG386 - AL386*(AB386 - AK386) - (AM386 - AL386)*(AB386 - AK386)^2/(2*(L - AK386))   )</f>
        <v>499.82399999999996</v>
      </c>
      <c r="AD386" s="24">
        <f t="shared" ref="AD386:AD422" si="68" xml:space="preserve"> IF( AB386 &lt;= AK386,  AH386 + AG386*AB386,   AH386 + AG386*AB386  - AL386*(AB386 - AK386)^2/2 - (AM386 - AL386)*(AB386 - AK386)^3/(6*(L - AK386) )   )</f>
        <v>998.74943999999982</v>
      </c>
      <c r="AE386" s="56">
        <f t="shared" ref="AE386:AE422" si="69" xml:space="preserve"> AJ386 +  AI386*AB386 + AH386*AB386^2*100000/(2*E*I) + AG386*AB386^3*100000/(6*E*I)</f>
        <v>24.057000000000002</v>
      </c>
      <c r="AF386" s="24">
        <f t="shared" ref="AF386:AF417" si="70" xml:space="preserve"> IF( AB386 &lt;= AK386,  AE386,        AE386  - AL386*(AB386 - AK386)^4*100000/(24*E*I) - (AM386 - AL386)*(AB386 - AK386)^5*100000/(120*E*I*(L - AK386) )  )</f>
        <v>25.368221343744001</v>
      </c>
      <c r="AG386" s="39">
        <f t="shared" si="55"/>
        <v>0</v>
      </c>
      <c r="AH386" s="39">
        <f t="shared" si="56"/>
        <v>0</v>
      </c>
      <c r="AI386" s="65">
        <f t="shared" si="57"/>
        <v>-10.631250000000001</v>
      </c>
      <c r="AJ386" s="65">
        <f t="shared" si="58"/>
        <v>105.70500000000001</v>
      </c>
      <c r="AK386" s="58">
        <f t="shared" si="59"/>
        <v>3</v>
      </c>
      <c r="AL386" s="58">
        <f t="shared" si="60"/>
        <v>-60</v>
      </c>
      <c r="AM386" s="58">
        <f t="shared" si="61"/>
        <v>-240</v>
      </c>
    </row>
    <row r="387" spans="27:39" ht="20.100000000000001" customHeight="1" x14ac:dyDescent="0.2">
      <c r="AA387">
        <f t="shared" si="54"/>
        <v>65</v>
      </c>
      <c r="AB387" s="24">
        <f t="shared" ref="AB387:AB418" si="71" xml:space="preserve"> L*AA387/100</f>
        <v>7.8</v>
      </c>
      <c r="AC387" s="24">
        <f t="shared" si="67"/>
        <v>518.4</v>
      </c>
      <c r="AD387" s="24">
        <f t="shared" si="68"/>
        <v>1059.8399999999999</v>
      </c>
      <c r="AE387" s="56">
        <f t="shared" si="69"/>
        <v>22.78125</v>
      </c>
      <c r="AF387" s="24">
        <f t="shared" si="70"/>
        <v>24.241064400000003</v>
      </c>
      <c r="AG387" s="39">
        <f t="shared" si="55"/>
        <v>0</v>
      </c>
      <c r="AH387" s="39">
        <f t="shared" si="56"/>
        <v>0</v>
      </c>
      <c r="AI387" s="65">
        <f t="shared" si="57"/>
        <v>-10.631250000000001</v>
      </c>
      <c r="AJ387" s="65">
        <f t="shared" si="58"/>
        <v>105.70500000000001</v>
      </c>
      <c r="AK387" s="58">
        <f t="shared" si="59"/>
        <v>3</v>
      </c>
      <c r="AL387" s="58">
        <f t="shared" si="60"/>
        <v>-60</v>
      </c>
      <c r="AM387" s="58">
        <f t="shared" si="61"/>
        <v>-240</v>
      </c>
    </row>
    <row r="388" spans="27:39" ht="20.100000000000001" customHeight="1" x14ac:dyDescent="0.2">
      <c r="AA388">
        <f t="shared" ref="AA388:AA422" si="72">AA387+1</f>
        <v>66</v>
      </c>
      <c r="AB388" s="24">
        <f t="shared" si="71"/>
        <v>7.92</v>
      </c>
      <c r="AC388" s="24">
        <f t="shared" si="67"/>
        <v>537.26400000000001</v>
      </c>
      <c r="AD388" s="24">
        <f t="shared" si="68"/>
        <v>1123.17696</v>
      </c>
      <c r="AE388" s="56">
        <f t="shared" si="69"/>
        <v>21.505499999999998</v>
      </c>
      <c r="AF388" s="24">
        <f t="shared" si="70"/>
        <v>23.126627782655998</v>
      </c>
      <c r="AG388" s="39">
        <f t="shared" ref="AG388:AG422" si="73">AG387</f>
        <v>0</v>
      </c>
      <c r="AH388" s="39">
        <f t="shared" ref="AH388:AH422" si="74">AH387</f>
        <v>0</v>
      </c>
      <c r="AI388" s="65">
        <f t="shared" ref="AI388:AI422" si="75">AI387</f>
        <v>-10.631250000000001</v>
      </c>
      <c r="AJ388" s="65">
        <f t="shared" ref="AJ388:AJ422" si="76">AJ387</f>
        <v>105.70500000000001</v>
      </c>
      <c r="AK388" s="58">
        <f t="shared" ref="AK388:AK422" si="77" xml:space="preserve"> AK387</f>
        <v>3</v>
      </c>
      <c r="AL388" s="58">
        <f t="shared" ref="AL388:AL422" si="78" xml:space="preserve"> AL387</f>
        <v>-60</v>
      </c>
      <c r="AM388" s="58">
        <f t="shared" ref="AM388:AM422" si="79">AM387</f>
        <v>-240</v>
      </c>
    </row>
    <row r="389" spans="27:39" ht="20.100000000000001" customHeight="1" x14ac:dyDescent="0.2">
      <c r="AA389">
        <f t="shared" si="72"/>
        <v>67</v>
      </c>
      <c r="AB389" s="24">
        <f t="shared" si="71"/>
        <v>8.0399999999999991</v>
      </c>
      <c r="AC389" s="24">
        <f t="shared" si="67"/>
        <v>556.41599999999994</v>
      </c>
      <c r="AD389" s="24">
        <f t="shared" si="68"/>
        <v>1188.7948799999995</v>
      </c>
      <c r="AE389" s="56">
        <f t="shared" si="69"/>
        <v>20.22975000000001</v>
      </c>
      <c r="AF389" s="24">
        <f t="shared" si="70"/>
        <v>22.02567156979201</v>
      </c>
      <c r="AG389" s="39">
        <f t="shared" si="73"/>
        <v>0</v>
      </c>
      <c r="AH389" s="39">
        <f t="shared" si="74"/>
        <v>0</v>
      </c>
      <c r="AI389" s="65">
        <f t="shared" si="75"/>
        <v>-10.631250000000001</v>
      </c>
      <c r="AJ389" s="65">
        <f t="shared" si="76"/>
        <v>105.70500000000001</v>
      </c>
      <c r="AK389" s="58">
        <f t="shared" si="77"/>
        <v>3</v>
      </c>
      <c r="AL389" s="58">
        <f t="shared" si="78"/>
        <v>-60</v>
      </c>
      <c r="AM389" s="58">
        <f t="shared" si="79"/>
        <v>-240</v>
      </c>
    </row>
    <row r="390" spans="27:39" ht="20.100000000000001" customHeight="1" x14ac:dyDescent="0.2">
      <c r="AA390">
        <f t="shared" si="72"/>
        <v>68</v>
      </c>
      <c r="AB390" s="24">
        <f t="shared" si="71"/>
        <v>8.16</v>
      </c>
      <c r="AC390" s="24">
        <f t="shared" si="67"/>
        <v>575.85599999999999</v>
      </c>
      <c r="AD390" s="24">
        <f t="shared" si="68"/>
        <v>1256.7283200000002</v>
      </c>
      <c r="AE390" s="56">
        <f t="shared" si="69"/>
        <v>18.953999999999994</v>
      </c>
      <c r="AF390" s="24">
        <f t="shared" si="70"/>
        <v>20.938983211007994</v>
      </c>
      <c r="AG390" s="39">
        <f t="shared" si="73"/>
        <v>0</v>
      </c>
      <c r="AH390" s="39">
        <f t="shared" si="74"/>
        <v>0</v>
      </c>
      <c r="AI390" s="65">
        <f t="shared" si="75"/>
        <v>-10.631250000000001</v>
      </c>
      <c r="AJ390" s="65">
        <f t="shared" si="76"/>
        <v>105.70500000000001</v>
      </c>
      <c r="AK390" s="58">
        <f t="shared" si="77"/>
        <v>3</v>
      </c>
      <c r="AL390" s="58">
        <f t="shared" si="78"/>
        <v>-60</v>
      </c>
      <c r="AM390" s="58">
        <f t="shared" si="79"/>
        <v>-240</v>
      </c>
    </row>
    <row r="391" spans="27:39" ht="20.100000000000001" customHeight="1" x14ac:dyDescent="0.2">
      <c r="AA391">
        <f t="shared" si="72"/>
        <v>69</v>
      </c>
      <c r="AB391" s="24">
        <f t="shared" si="71"/>
        <v>8.2799999999999994</v>
      </c>
      <c r="AC391" s="24">
        <f t="shared" si="67"/>
        <v>595.58399999999983</v>
      </c>
      <c r="AD391" s="24">
        <f t="shared" si="68"/>
        <v>1327.0118399999997</v>
      </c>
      <c r="AE391" s="56">
        <f t="shared" si="69"/>
        <v>17.678250000000006</v>
      </c>
      <c r="AF391" s="24">
        <f t="shared" si="70"/>
        <v>19.867377942144007</v>
      </c>
      <c r="AG391" s="39">
        <f t="shared" si="73"/>
        <v>0</v>
      </c>
      <c r="AH391" s="39">
        <f t="shared" si="74"/>
        <v>0</v>
      </c>
      <c r="AI391" s="65">
        <f t="shared" si="75"/>
        <v>-10.631250000000001</v>
      </c>
      <c r="AJ391" s="65">
        <f t="shared" si="76"/>
        <v>105.70500000000001</v>
      </c>
      <c r="AK391" s="58">
        <f t="shared" si="77"/>
        <v>3</v>
      </c>
      <c r="AL391" s="58">
        <f t="shared" si="78"/>
        <v>-60</v>
      </c>
      <c r="AM391" s="58">
        <f t="shared" si="79"/>
        <v>-240</v>
      </c>
    </row>
    <row r="392" spans="27:39" ht="20.100000000000001" customHeight="1" x14ac:dyDescent="0.2">
      <c r="AA392">
        <f t="shared" si="72"/>
        <v>70</v>
      </c>
      <c r="AB392" s="24">
        <f t="shared" si="71"/>
        <v>8.4</v>
      </c>
      <c r="AC392" s="24">
        <f t="shared" si="67"/>
        <v>615.60000000000014</v>
      </c>
      <c r="AD392" s="24">
        <f t="shared" si="68"/>
        <v>1399.6800000000003</v>
      </c>
      <c r="AE392" s="56">
        <f t="shared" si="69"/>
        <v>16.402500000000003</v>
      </c>
      <c r="AF392" s="24">
        <f t="shared" si="70"/>
        <v>18.811699200000003</v>
      </c>
      <c r="AG392" s="39">
        <f t="shared" si="73"/>
        <v>0</v>
      </c>
      <c r="AH392" s="39">
        <f t="shared" si="74"/>
        <v>0</v>
      </c>
      <c r="AI392" s="65">
        <f t="shared" si="75"/>
        <v>-10.631250000000001</v>
      </c>
      <c r="AJ392" s="65">
        <f t="shared" si="76"/>
        <v>105.70500000000001</v>
      </c>
      <c r="AK392" s="58">
        <f t="shared" si="77"/>
        <v>3</v>
      </c>
      <c r="AL392" s="58">
        <f t="shared" si="78"/>
        <v>-60</v>
      </c>
      <c r="AM392" s="58">
        <f t="shared" si="79"/>
        <v>-240</v>
      </c>
    </row>
    <row r="393" spans="27:39" ht="20.100000000000001" customHeight="1" x14ac:dyDescent="0.2">
      <c r="AA393">
        <f t="shared" si="72"/>
        <v>71</v>
      </c>
      <c r="AB393" s="24">
        <f t="shared" si="71"/>
        <v>8.52</v>
      </c>
      <c r="AC393" s="24">
        <f t="shared" si="67"/>
        <v>635.904</v>
      </c>
      <c r="AD393" s="24">
        <f t="shared" si="68"/>
        <v>1474.7673599999998</v>
      </c>
      <c r="AE393" s="56">
        <f t="shared" si="69"/>
        <v>15.126750000000001</v>
      </c>
      <c r="AF393" s="24">
        <f t="shared" si="70"/>
        <v>17.772819037055999</v>
      </c>
      <c r="AG393" s="39">
        <f t="shared" si="73"/>
        <v>0</v>
      </c>
      <c r="AH393" s="39">
        <f t="shared" si="74"/>
        <v>0</v>
      </c>
      <c r="AI393" s="65">
        <f t="shared" si="75"/>
        <v>-10.631250000000001</v>
      </c>
      <c r="AJ393" s="65">
        <f t="shared" si="76"/>
        <v>105.70500000000001</v>
      </c>
      <c r="AK393" s="58">
        <f t="shared" si="77"/>
        <v>3</v>
      </c>
      <c r="AL393" s="58">
        <f t="shared" si="78"/>
        <v>-60</v>
      </c>
      <c r="AM393" s="58">
        <f t="shared" si="79"/>
        <v>-240</v>
      </c>
    </row>
    <row r="394" spans="27:39" ht="20.100000000000001" customHeight="1" x14ac:dyDescent="0.2">
      <c r="AA394">
        <f t="shared" si="72"/>
        <v>72</v>
      </c>
      <c r="AB394" s="24">
        <f t="shared" si="71"/>
        <v>8.64</v>
      </c>
      <c r="AC394" s="24">
        <f t="shared" si="67"/>
        <v>656.49600000000009</v>
      </c>
      <c r="AD394" s="24">
        <f t="shared" si="68"/>
        <v>1552.3084800000006</v>
      </c>
      <c r="AE394" s="56">
        <f t="shared" si="69"/>
        <v>13.850999999999999</v>
      </c>
      <c r="AF394" s="24">
        <f t="shared" si="70"/>
        <v>16.751638536192001</v>
      </c>
      <c r="AG394" s="39">
        <f t="shared" si="73"/>
        <v>0</v>
      </c>
      <c r="AH394" s="39">
        <f t="shared" si="74"/>
        <v>0</v>
      </c>
      <c r="AI394" s="65">
        <f t="shared" si="75"/>
        <v>-10.631250000000001</v>
      </c>
      <c r="AJ394" s="65">
        <f t="shared" si="76"/>
        <v>105.70500000000001</v>
      </c>
      <c r="AK394" s="58">
        <f t="shared" si="77"/>
        <v>3</v>
      </c>
      <c r="AL394" s="58">
        <f t="shared" si="78"/>
        <v>-60</v>
      </c>
      <c r="AM394" s="58">
        <f t="shared" si="79"/>
        <v>-240</v>
      </c>
    </row>
    <row r="395" spans="27:39" ht="20.100000000000001" customHeight="1" x14ac:dyDescent="0.2">
      <c r="AA395">
        <f t="shared" si="72"/>
        <v>73</v>
      </c>
      <c r="AB395" s="24">
        <f t="shared" si="71"/>
        <v>8.76</v>
      </c>
      <c r="AC395" s="24">
        <f t="shared" si="67"/>
        <v>677.37599999999998</v>
      </c>
      <c r="AD395" s="24">
        <f t="shared" si="68"/>
        <v>1632.3379199999999</v>
      </c>
      <c r="AE395" s="56">
        <f t="shared" si="69"/>
        <v>12.575249999999997</v>
      </c>
      <c r="AF395" s="24">
        <f t="shared" si="70"/>
        <v>15.749088225407997</v>
      </c>
      <c r="AG395" s="39">
        <f t="shared" si="73"/>
        <v>0</v>
      </c>
      <c r="AH395" s="39">
        <f t="shared" si="74"/>
        <v>0</v>
      </c>
      <c r="AI395" s="65">
        <f t="shared" si="75"/>
        <v>-10.631250000000001</v>
      </c>
      <c r="AJ395" s="65">
        <f t="shared" si="76"/>
        <v>105.70500000000001</v>
      </c>
      <c r="AK395" s="58">
        <f t="shared" si="77"/>
        <v>3</v>
      </c>
      <c r="AL395" s="58">
        <f t="shared" si="78"/>
        <v>-60</v>
      </c>
      <c r="AM395" s="58">
        <f t="shared" si="79"/>
        <v>-240</v>
      </c>
    </row>
    <row r="396" spans="27:39" ht="20.100000000000001" customHeight="1" x14ac:dyDescent="0.2">
      <c r="AA396">
        <f t="shared" si="72"/>
        <v>74</v>
      </c>
      <c r="AB396" s="24">
        <f t="shared" si="71"/>
        <v>8.8800000000000008</v>
      </c>
      <c r="AC396" s="24">
        <f t="shared" si="67"/>
        <v>698.5440000000001</v>
      </c>
      <c r="AD396" s="24">
        <f t="shared" si="68"/>
        <v>1714.8902400000006</v>
      </c>
      <c r="AE396" s="56">
        <f t="shared" si="69"/>
        <v>11.299499999999995</v>
      </c>
      <c r="AF396" s="24">
        <f t="shared" si="70"/>
        <v>14.766128492543997</v>
      </c>
      <c r="AG396" s="39">
        <f t="shared" si="73"/>
        <v>0</v>
      </c>
      <c r="AH396" s="39">
        <f t="shared" si="74"/>
        <v>0</v>
      </c>
      <c r="AI396" s="65">
        <f t="shared" si="75"/>
        <v>-10.631250000000001</v>
      </c>
      <c r="AJ396" s="65">
        <f t="shared" si="76"/>
        <v>105.70500000000001</v>
      </c>
      <c r="AK396" s="58">
        <f t="shared" si="77"/>
        <v>3</v>
      </c>
      <c r="AL396" s="58">
        <f t="shared" si="78"/>
        <v>-60</v>
      </c>
      <c r="AM396" s="58">
        <f t="shared" si="79"/>
        <v>-240</v>
      </c>
    </row>
    <row r="397" spans="27:39" ht="20.100000000000001" customHeight="1" x14ac:dyDescent="0.2">
      <c r="AA397">
        <f t="shared" si="72"/>
        <v>75</v>
      </c>
      <c r="AB397" s="24">
        <f t="shared" si="71"/>
        <v>9</v>
      </c>
      <c r="AC397" s="24">
        <f t="shared" si="67"/>
        <v>720</v>
      </c>
      <c r="AD397" s="24">
        <f t="shared" si="68"/>
        <v>1800</v>
      </c>
      <c r="AE397" s="56">
        <f t="shared" si="69"/>
        <v>10.023750000000007</v>
      </c>
      <c r="AF397" s="24">
        <f t="shared" si="70"/>
        <v>13.803750000000006</v>
      </c>
      <c r="AG397" s="39">
        <f t="shared" si="73"/>
        <v>0</v>
      </c>
      <c r="AH397" s="39">
        <f t="shared" si="74"/>
        <v>0</v>
      </c>
      <c r="AI397" s="65">
        <f t="shared" si="75"/>
        <v>-10.631250000000001</v>
      </c>
      <c r="AJ397" s="65">
        <f t="shared" si="76"/>
        <v>105.70500000000001</v>
      </c>
      <c r="AK397" s="58">
        <f t="shared" si="77"/>
        <v>3</v>
      </c>
      <c r="AL397" s="58">
        <f t="shared" si="78"/>
        <v>-60</v>
      </c>
      <c r="AM397" s="58">
        <f t="shared" si="79"/>
        <v>-240</v>
      </c>
    </row>
    <row r="398" spans="27:39" ht="20.100000000000001" customHeight="1" x14ac:dyDescent="0.2">
      <c r="AA398">
        <f t="shared" si="72"/>
        <v>76</v>
      </c>
      <c r="AB398" s="24">
        <f t="shared" si="71"/>
        <v>9.1199999999999992</v>
      </c>
      <c r="AC398" s="24">
        <f t="shared" si="67"/>
        <v>741.74399999999991</v>
      </c>
      <c r="AD398" s="24">
        <f t="shared" si="68"/>
        <v>1887.7017599999995</v>
      </c>
      <c r="AE398" s="56">
        <f t="shared" si="69"/>
        <v>8.7480000000000047</v>
      </c>
      <c r="AF398" s="24">
        <f t="shared" si="70"/>
        <v>12.862974099456002</v>
      </c>
      <c r="AG398" s="39">
        <f t="shared" si="73"/>
        <v>0</v>
      </c>
      <c r="AH398" s="39">
        <f t="shared" si="74"/>
        <v>0</v>
      </c>
      <c r="AI398" s="65">
        <f t="shared" si="75"/>
        <v>-10.631250000000001</v>
      </c>
      <c r="AJ398" s="65">
        <f t="shared" si="76"/>
        <v>105.70500000000001</v>
      </c>
      <c r="AK398" s="58">
        <f t="shared" si="77"/>
        <v>3</v>
      </c>
      <c r="AL398" s="58">
        <f t="shared" si="78"/>
        <v>-60</v>
      </c>
      <c r="AM398" s="58">
        <f t="shared" si="79"/>
        <v>-240</v>
      </c>
    </row>
    <row r="399" spans="27:39" ht="20.100000000000001" customHeight="1" x14ac:dyDescent="0.2">
      <c r="AA399">
        <f t="shared" si="72"/>
        <v>77</v>
      </c>
      <c r="AB399" s="24">
        <f t="shared" si="71"/>
        <v>9.24</v>
      </c>
      <c r="AC399" s="24">
        <f t="shared" si="67"/>
        <v>763.77600000000007</v>
      </c>
      <c r="AD399" s="24">
        <f t="shared" si="68"/>
        <v>1978.0300800000002</v>
      </c>
      <c r="AE399" s="56">
        <f t="shared" si="69"/>
        <v>7.4722500000000025</v>
      </c>
      <c r="AF399" s="24">
        <f t="shared" si="70"/>
        <v>11.944853246592004</v>
      </c>
      <c r="AG399" s="39">
        <f t="shared" si="73"/>
        <v>0</v>
      </c>
      <c r="AH399" s="39">
        <f t="shared" si="74"/>
        <v>0</v>
      </c>
      <c r="AI399" s="65">
        <f t="shared" si="75"/>
        <v>-10.631250000000001</v>
      </c>
      <c r="AJ399" s="65">
        <f t="shared" si="76"/>
        <v>105.70500000000001</v>
      </c>
      <c r="AK399" s="58">
        <f t="shared" si="77"/>
        <v>3</v>
      </c>
      <c r="AL399" s="58">
        <f t="shared" si="78"/>
        <v>-60</v>
      </c>
      <c r="AM399" s="58">
        <f t="shared" si="79"/>
        <v>-240</v>
      </c>
    </row>
    <row r="400" spans="27:39" ht="20.100000000000001" customHeight="1" x14ac:dyDescent="0.2">
      <c r="AA400">
        <f t="shared" si="72"/>
        <v>78</v>
      </c>
      <c r="AB400" s="24">
        <f t="shared" si="71"/>
        <v>9.36</v>
      </c>
      <c r="AC400" s="24">
        <f t="shared" si="67"/>
        <v>786.09599999999978</v>
      </c>
      <c r="AD400" s="24">
        <f t="shared" si="68"/>
        <v>2071.0195199999994</v>
      </c>
      <c r="AE400" s="56">
        <f t="shared" si="69"/>
        <v>6.1965000000000003</v>
      </c>
      <c r="AF400" s="24">
        <f t="shared" si="70"/>
        <v>11.050471415807998</v>
      </c>
      <c r="AG400" s="39">
        <f t="shared" si="73"/>
        <v>0</v>
      </c>
      <c r="AH400" s="39">
        <f t="shared" si="74"/>
        <v>0</v>
      </c>
      <c r="AI400" s="65">
        <f t="shared" si="75"/>
        <v>-10.631250000000001</v>
      </c>
      <c r="AJ400" s="65">
        <f t="shared" si="76"/>
        <v>105.70500000000001</v>
      </c>
      <c r="AK400" s="58">
        <f t="shared" si="77"/>
        <v>3</v>
      </c>
      <c r="AL400" s="58">
        <f t="shared" si="78"/>
        <v>-60</v>
      </c>
      <c r="AM400" s="58">
        <f t="shared" si="79"/>
        <v>-240</v>
      </c>
    </row>
    <row r="401" spans="27:39" ht="20.100000000000001" customHeight="1" x14ac:dyDescent="0.2">
      <c r="AA401">
        <f t="shared" si="72"/>
        <v>79</v>
      </c>
      <c r="AB401" s="24">
        <f t="shared" si="71"/>
        <v>9.48</v>
      </c>
      <c r="AC401" s="24">
        <f t="shared" si="67"/>
        <v>808.70400000000018</v>
      </c>
      <c r="AD401" s="24">
        <f t="shared" si="68"/>
        <v>2166.7046400000004</v>
      </c>
      <c r="AE401" s="56">
        <f t="shared" si="69"/>
        <v>4.9207499999999982</v>
      </c>
      <c r="AF401" s="24">
        <f t="shared" si="70"/>
        <v>10.180944514944001</v>
      </c>
      <c r="AG401" s="39">
        <f t="shared" si="73"/>
        <v>0</v>
      </c>
      <c r="AH401" s="39">
        <f t="shared" si="74"/>
        <v>0</v>
      </c>
      <c r="AI401" s="65">
        <f t="shared" si="75"/>
        <v>-10.631250000000001</v>
      </c>
      <c r="AJ401" s="65">
        <f t="shared" si="76"/>
        <v>105.70500000000001</v>
      </c>
      <c r="AK401" s="58">
        <f t="shared" si="77"/>
        <v>3</v>
      </c>
      <c r="AL401" s="58">
        <f t="shared" si="78"/>
        <v>-60</v>
      </c>
      <c r="AM401" s="58">
        <f t="shared" si="79"/>
        <v>-240</v>
      </c>
    </row>
    <row r="402" spans="27:39" ht="20.100000000000001" customHeight="1" x14ac:dyDescent="0.2">
      <c r="AA402">
        <f t="shared" si="72"/>
        <v>80</v>
      </c>
      <c r="AB402" s="24">
        <f t="shared" si="71"/>
        <v>9.6</v>
      </c>
      <c r="AC402" s="24">
        <f t="shared" si="67"/>
        <v>831.59999999999991</v>
      </c>
      <c r="AD402" s="24">
        <f t="shared" si="68"/>
        <v>2265.12</v>
      </c>
      <c r="AE402" s="56">
        <f t="shared" si="69"/>
        <v>3.644999999999996</v>
      </c>
      <c r="AF402" s="24">
        <f t="shared" si="70"/>
        <v>9.3374207999999932</v>
      </c>
      <c r="AG402" s="39">
        <f t="shared" si="73"/>
        <v>0</v>
      </c>
      <c r="AH402" s="39">
        <f t="shared" si="74"/>
        <v>0</v>
      </c>
      <c r="AI402" s="65">
        <f t="shared" si="75"/>
        <v>-10.631250000000001</v>
      </c>
      <c r="AJ402" s="65">
        <f t="shared" si="76"/>
        <v>105.70500000000001</v>
      </c>
      <c r="AK402" s="58">
        <f t="shared" si="77"/>
        <v>3</v>
      </c>
      <c r="AL402" s="58">
        <f t="shared" si="78"/>
        <v>-60</v>
      </c>
      <c r="AM402" s="58">
        <f t="shared" si="79"/>
        <v>-240</v>
      </c>
    </row>
    <row r="403" spans="27:39" ht="20.100000000000001" customHeight="1" x14ac:dyDescent="0.2">
      <c r="AA403">
        <f t="shared" si="72"/>
        <v>81</v>
      </c>
      <c r="AB403" s="24">
        <f t="shared" si="71"/>
        <v>9.7200000000000006</v>
      </c>
      <c r="AC403" s="24">
        <f t="shared" si="67"/>
        <v>854.78400000000011</v>
      </c>
      <c r="AD403" s="24">
        <f t="shared" si="68"/>
        <v>2366.3001600000002</v>
      </c>
      <c r="AE403" s="56">
        <f t="shared" si="69"/>
        <v>2.3692499999999939</v>
      </c>
      <c r="AF403" s="24">
        <f t="shared" si="70"/>
        <v>8.5210812898559958</v>
      </c>
      <c r="AG403" s="39">
        <f t="shared" si="73"/>
        <v>0</v>
      </c>
      <c r="AH403" s="39">
        <f t="shared" si="74"/>
        <v>0</v>
      </c>
      <c r="AI403" s="65">
        <f t="shared" si="75"/>
        <v>-10.631250000000001</v>
      </c>
      <c r="AJ403" s="65">
        <f t="shared" si="76"/>
        <v>105.70500000000001</v>
      </c>
      <c r="AK403" s="58">
        <f t="shared" si="77"/>
        <v>3</v>
      </c>
      <c r="AL403" s="58">
        <f t="shared" si="78"/>
        <v>-60</v>
      </c>
      <c r="AM403" s="58">
        <f t="shared" si="79"/>
        <v>-240</v>
      </c>
    </row>
    <row r="404" spans="27:39" ht="20.100000000000001" customHeight="1" x14ac:dyDescent="0.2">
      <c r="AA404">
        <f t="shared" si="72"/>
        <v>82</v>
      </c>
      <c r="AB404" s="24">
        <f t="shared" si="71"/>
        <v>9.84</v>
      </c>
      <c r="AC404" s="24">
        <f t="shared" si="67"/>
        <v>878.25599999999997</v>
      </c>
      <c r="AD404" s="24">
        <f t="shared" si="68"/>
        <v>2470.2796799999996</v>
      </c>
      <c r="AE404" s="56">
        <f t="shared" si="69"/>
        <v>1.0935000000000059</v>
      </c>
      <c r="AF404" s="24">
        <f t="shared" si="70"/>
        <v>7.7331401809920051</v>
      </c>
      <c r="AG404" s="39">
        <f t="shared" si="73"/>
        <v>0</v>
      </c>
      <c r="AH404" s="39">
        <f t="shared" si="74"/>
        <v>0</v>
      </c>
      <c r="AI404" s="65">
        <f t="shared" si="75"/>
        <v>-10.631250000000001</v>
      </c>
      <c r="AJ404" s="65">
        <f t="shared" si="76"/>
        <v>105.70500000000001</v>
      </c>
      <c r="AK404" s="58">
        <f t="shared" si="77"/>
        <v>3</v>
      </c>
      <c r="AL404" s="58">
        <f t="shared" si="78"/>
        <v>-60</v>
      </c>
      <c r="AM404" s="58">
        <f t="shared" si="79"/>
        <v>-240</v>
      </c>
    </row>
    <row r="405" spans="27:39" ht="20.100000000000001" customHeight="1" x14ac:dyDescent="0.2">
      <c r="AA405">
        <f t="shared" si="72"/>
        <v>83</v>
      </c>
      <c r="AB405" s="24">
        <f t="shared" si="71"/>
        <v>9.9600000000000009</v>
      </c>
      <c r="AC405" s="24">
        <f t="shared" si="67"/>
        <v>902.01600000000019</v>
      </c>
      <c r="AD405" s="24">
        <f t="shared" si="68"/>
        <v>2577.0931200000009</v>
      </c>
      <c r="AE405" s="56">
        <f t="shared" si="69"/>
        <v>-0.18225000000001046</v>
      </c>
      <c r="AF405" s="24">
        <f t="shared" si="70"/>
        <v>6.9748452622079942</v>
      </c>
      <c r="AG405" s="39">
        <f t="shared" si="73"/>
        <v>0</v>
      </c>
      <c r="AH405" s="39">
        <f t="shared" si="74"/>
        <v>0</v>
      </c>
      <c r="AI405" s="65">
        <f t="shared" si="75"/>
        <v>-10.631250000000001</v>
      </c>
      <c r="AJ405" s="65">
        <f t="shared" si="76"/>
        <v>105.70500000000001</v>
      </c>
      <c r="AK405" s="58">
        <f t="shared" si="77"/>
        <v>3</v>
      </c>
      <c r="AL405" s="58">
        <f t="shared" si="78"/>
        <v>-60</v>
      </c>
      <c r="AM405" s="58">
        <f t="shared" si="79"/>
        <v>-240</v>
      </c>
    </row>
    <row r="406" spans="27:39" ht="20.100000000000001" customHeight="1" x14ac:dyDescent="0.2">
      <c r="AA406">
        <f t="shared" si="72"/>
        <v>84</v>
      </c>
      <c r="AB406" s="24">
        <f t="shared" si="71"/>
        <v>10.08</v>
      </c>
      <c r="AC406" s="24">
        <f t="shared" si="67"/>
        <v>926.06400000000008</v>
      </c>
      <c r="AD406" s="24">
        <f t="shared" si="68"/>
        <v>2686.7750400000004</v>
      </c>
      <c r="AE406" s="56">
        <f t="shared" si="69"/>
        <v>-1.4579999999999984</v>
      </c>
      <c r="AF406" s="24">
        <f t="shared" si="70"/>
        <v>6.2474783293440019</v>
      </c>
      <c r="AG406" s="39">
        <f t="shared" si="73"/>
        <v>0</v>
      </c>
      <c r="AH406" s="39">
        <f t="shared" si="74"/>
        <v>0</v>
      </c>
      <c r="AI406" s="65">
        <f t="shared" si="75"/>
        <v>-10.631250000000001</v>
      </c>
      <c r="AJ406" s="65">
        <f t="shared" si="76"/>
        <v>105.70500000000001</v>
      </c>
      <c r="AK406" s="58">
        <f t="shared" si="77"/>
        <v>3</v>
      </c>
      <c r="AL406" s="58">
        <f t="shared" si="78"/>
        <v>-60</v>
      </c>
      <c r="AM406" s="58">
        <f t="shared" si="79"/>
        <v>-240</v>
      </c>
    </row>
    <row r="407" spans="27:39" ht="20.100000000000001" customHeight="1" x14ac:dyDescent="0.2">
      <c r="AA407">
        <f t="shared" si="72"/>
        <v>85</v>
      </c>
      <c r="AB407" s="24">
        <f t="shared" si="71"/>
        <v>10.199999999999999</v>
      </c>
      <c r="AC407" s="24">
        <f t="shared" si="67"/>
        <v>950.39999999999986</v>
      </c>
      <c r="AD407" s="24">
        <f t="shared" si="68"/>
        <v>2799.3599999999992</v>
      </c>
      <c r="AE407" s="56">
        <f t="shared" si="69"/>
        <v>-2.7337500000000006</v>
      </c>
      <c r="AF407" s="24">
        <f t="shared" si="70"/>
        <v>5.5523555999999941</v>
      </c>
      <c r="AG407" s="39">
        <f t="shared" si="73"/>
        <v>0</v>
      </c>
      <c r="AH407" s="39">
        <f t="shared" si="74"/>
        <v>0</v>
      </c>
      <c r="AI407" s="65">
        <f t="shared" si="75"/>
        <v>-10.631250000000001</v>
      </c>
      <c r="AJ407" s="65">
        <f t="shared" si="76"/>
        <v>105.70500000000001</v>
      </c>
      <c r="AK407" s="58">
        <f t="shared" si="77"/>
        <v>3</v>
      </c>
      <c r="AL407" s="58">
        <f t="shared" si="78"/>
        <v>-60</v>
      </c>
      <c r="AM407" s="58">
        <f t="shared" si="79"/>
        <v>-240</v>
      </c>
    </row>
    <row r="408" spans="27:39" ht="20.100000000000001" customHeight="1" x14ac:dyDescent="0.2">
      <c r="AA408">
        <f t="shared" si="72"/>
        <v>86</v>
      </c>
      <c r="AB408" s="24">
        <f t="shared" si="71"/>
        <v>10.32</v>
      </c>
      <c r="AC408" s="24">
        <f t="shared" si="67"/>
        <v>975.02400000000011</v>
      </c>
      <c r="AD408" s="24">
        <f t="shared" si="68"/>
        <v>2914.88256</v>
      </c>
      <c r="AE408" s="56">
        <f t="shared" si="69"/>
        <v>-4.0095000000000027</v>
      </c>
      <c r="AF408" s="24">
        <f t="shared" si="70"/>
        <v>4.8908281282560004</v>
      </c>
      <c r="AG408" s="39">
        <f t="shared" si="73"/>
        <v>0</v>
      </c>
      <c r="AH408" s="39">
        <f t="shared" si="74"/>
        <v>0</v>
      </c>
      <c r="AI408" s="65">
        <f t="shared" si="75"/>
        <v>-10.631250000000001</v>
      </c>
      <c r="AJ408" s="65">
        <f t="shared" si="76"/>
        <v>105.70500000000001</v>
      </c>
      <c r="AK408" s="58">
        <f t="shared" si="77"/>
        <v>3</v>
      </c>
      <c r="AL408" s="58">
        <f t="shared" si="78"/>
        <v>-60</v>
      </c>
      <c r="AM408" s="58">
        <f t="shared" si="79"/>
        <v>-240</v>
      </c>
    </row>
    <row r="409" spans="27:39" ht="20.100000000000001" customHeight="1" x14ac:dyDescent="0.2">
      <c r="AA409">
        <f t="shared" si="72"/>
        <v>87</v>
      </c>
      <c r="AB409" s="24">
        <f t="shared" si="71"/>
        <v>10.44</v>
      </c>
      <c r="AC409" s="24">
        <f t="shared" si="67"/>
        <v>999.93599999999992</v>
      </c>
      <c r="AD409" s="24">
        <f t="shared" si="68"/>
        <v>3033.3772799999997</v>
      </c>
      <c r="AE409" s="56">
        <f t="shared" si="69"/>
        <v>-5.2852499999999907</v>
      </c>
      <c r="AF409" s="24">
        <f t="shared" si="70"/>
        <v>4.2642822193920065</v>
      </c>
      <c r="AG409" s="39">
        <f t="shared" si="73"/>
        <v>0</v>
      </c>
      <c r="AH409" s="39">
        <f t="shared" si="74"/>
        <v>0</v>
      </c>
      <c r="AI409" s="65">
        <f t="shared" si="75"/>
        <v>-10.631250000000001</v>
      </c>
      <c r="AJ409" s="65">
        <f t="shared" si="76"/>
        <v>105.70500000000001</v>
      </c>
      <c r="AK409" s="58">
        <f t="shared" si="77"/>
        <v>3</v>
      </c>
      <c r="AL409" s="58">
        <f t="shared" si="78"/>
        <v>-60</v>
      </c>
      <c r="AM409" s="58">
        <f t="shared" si="79"/>
        <v>-240</v>
      </c>
    </row>
    <row r="410" spans="27:39" ht="20.100000000000001" customHeight="1" x14ac:dyDescent="0.2">
      <c r="AA410">
        <f t="shared" si="72"/>
        <v>88</v>
      </c>
      <c r="AB410" s="24">
        <f t="shared" si="71"/>
        <v>10.56</v>
      </c>
      <c r="AC410" s="24">
        <f t="shared" si="67"/>
        <v>1025.136</v>
      </c>
      <c r="AD410" s="24">
        <f t="shared" si="68"/>
        <v>3154.8787200000006</v>
      </c>
      <c r="AE410" s="56">
        <f t="shared" si="69"/>
        <v>-6.561000000000007</v>
      </c>
      <c r="AF410" s="24">
        <f t="shared" si="70"/>
        <v>3.6741398446079945</v>
      </c>
      <c r="AG410" s="39">
        <f t="shared" si="73"/>
        <v>0</v>
      </c>
      <c r="AH410" s="39">
        <f t="shared" si="74"/>
        <v>0</v>
      </c>
      <c r="AI410" s="65">
        <f t="shared" si="75"/>
        <v>-10.631250000000001</v>
      </c>
      <c r="AJ410" s="65">
        <f t="shared" si="76"/>
        <v>105.70500000000001</v>
      </c>
      <c r="AK410" s="58">
        <f t="shared" si="77"/>
        <v>3</v>
      </c>
      <c r="AL410" s="58">
        <f t="shared" si="78"/>
        <v>-60</v>
      </c>
      <c r="AM410" s="58">
        <f t="shared" si="79"/>
        <v>-240</v>
      </c>
    </row>
    <row r="411" spans="27:39" ht="20.100000000000001" customHeight="1" x14ac:dyDescent="0.2">
      <c r="AA411">
        <f t="shared" si="72"/>
        <v>89</v>
      </c>
      <c r="AB411" s="24">
        <f t="shared" si="71"/>
        <v>10.68</v>
      </c>
      <c r="AC411" s="24">
        <f t="shared" si="67"/>
        <v>1050.624</v>
      </c>
      <c r="AD411" s="24">
        <f t="shared" si="68"/>
        <v>3279.4214400000001</v>
      </c>
      <c r="AE411" s="56">
        <f t="shared" si="69"/>
        <v>-7.836749999999995</v>
      </c>
      <c r="AF411" s="24">
        <f t="shared" si="70"/>
        <v>3.1218590557440042</v>
      </c>
      <c r="AG411" s="39">
        <f t="shared" si="73"/>
        <v>0</v>
      </c>
      <c r="AH411" s="39">
        <f t="shared" si="74"/>
        <v>0</v>
      </c>
      <c r="AI411" s="65">
        <f t="shared" si="75"/>
        <v>-10.631250000000001</v>
      </c>
      <c r="AJ411" s="65">
        <f t="shared" si="76"/>
        <v>105.70500000000001</v>
      </c>
      <c r="AK411" s="58">
        <f t="shared" si="77"/>
        <v>3</v>
      </c>
      <c r="AL411" s="58">
        <f t="shared" si="78"/>
        <v>-60</v>
      </c>
      <c r="AM411" s="58">
        <f t="shared" si="79"/>
        <v>-240</v>
      </c>
    </row>
    <row r="412" spans="27:39" ht="20.100000000000001" customHeight="1" x14ac:dyDescent="0.2">
      <c r="AA412">
        <f t="shared" si="72"/>
        <v>90</v>
      </c>
      <c r="AB412" s="24">
        <f t="shared" si="71"/>
        <v>10.8</v>
      </c>
      <c r="AC412" s="24">
        <f t="shared" si="67"/>
        <v>1076.4000000000001</v>
      </c>
      <c r="AD412" s="24">
        <f t="shared" si="68"/>
        <v>3407.0400000000009</v>
      </c>
      <c r="AE412" s="56">
        <f t="shared" si="69"/>
        <v>-9.1125000000000114</v>
      </c>
      <c r="AF412" s="24">
        <f t="shared" si="70"/>
        <v>2.6089343999999937</v>
      </c>
      <c r="AG412" s="39">
        <f t="shared" si="73"/>
        <v>0</v>
      </c>
      <c r="AH412" s="39">
        <f t="shared" si="74"/>
        <v>0</v>
      </c>
      <c r="AI412" s="65">
        <f t="shared" si="75"/>
        <v>-10.631250000000001</v>
      </c>
      <c r="AJ412" s="65">
        <f t="shared" si="76"/>
        <v>105.70500000000001</v>
      </c>
      <c r="AK412" s="58">
        <f t="shared" si="77"/>
        <v>3</v>
      </c>
      <c r="AL412" s="58">
        <f t="shared" si="78"/>
        <v>-60</v>
      </c>
      <c r="AM412" s="58">
        <f t="shared" si="79"/>
        <v>-240</v>
      </c>
    </row>
    <row r="413" spans="27:39" ht="20.100000000000001" customHeight="1" x14ac:dyDescent="0.2">
      <c r="AA413">
        <f t="shared" si="72"/>
        <v>91</v>
      </c>
      <c r="AB413" s="24">
        <f t="shared" si="71"/>
        <v>10.92</v>
      </c>
      <c r="AC413" s="24">
        <f t="shared" si="67"/>
        <v>1102.4639999999999</v>
      </c>
      <c r="AD413" s="24">
        <f t="shared" si="68"/>
        <v>3537.7689599999999</v>
      </c>
      <c r="AE413" s="56">
        <f t="shared" si="69"/>
        <v>-10.388249999999999</v>
      </c>
      <c r="AF413" s="24">
        <f t="shared" si="70"/>
        <v>2.1368973346560001</v>
      </c>
      <c r="AG413" s="39">
        <f t="shared" si="73"/>
        <v>0</v>
      </c>
      <c r="AH413" s="39">
        <f t="shared" si="74"/>
        <v>0</v>
      </c>
      <c r="AI413" s="65">
        <f t="shared" si="75"/>
        <v>-10.631250000000001</v>
      </c>
      <c r="AJ413" s="65">
        <f t="shared" si="76"/>
        <v>105.70500000000001</v>
      </c>
      <c r="AK413" s="58">
        <f t="shared" si="77"/>
        <v>3</v>
      </c>
      <c r="AL413" s="58">
        <f t="shared" si="78"/>
        <v>-60</v>
      </c>
      <c r="AM413" s="58">
        <f t="shared" si="79"/>
        <v>-240</v>
      </c>
    </row>
    <row r="414" spans="27:39" ht="20.100000000000001" customHeight="1" x14ac:dyDescent="0.2">
      <c r="AA414">
        <f t="shared" si="72"/>
        <v>92</v>
      </c>
      <c r="AB414" s="24">
        <f t="shared" si="71"/>
        <v>11.04</v>
      </c>
      <c r="AC414" s="24">
        <f t="shared" si="67"/>
        <v>1128.8159999999998</v>
      </c>
      <c r="AD414" s="24">
        <f t="shared" si="68"/>
        <v>3671.642879999999</v>
      </c>
      <c r="AE414" s="56">
        <f t="shared" si="69"/>
        <v>-11.663999999999987</v>
      </c>
      <c r="AF414" s="24">
        <f t="shared" si="70"/>
        <v>1.7073166417920023</v>
      </c>
      <c r="AG414" s="39">
        <f t="shared" si="73"/>
        <v>0</v>
      </c>
      <c r="AH414" s="39">
        <f t="shared" si="74"/>
        <v>0</v>
      </c>
      <c r="AI414" s="65">
        <f t="shared" si="75"/>
        <v>-10.631250000000001</v>
      </c>
      <c r="AJ414" s="65">
        <f t="shared" si="76"/>
        <v>105.70500000000001</v>
      </c>
      <c r="AK414" s="58">
        <f t="shared" si="77"/>
        <v>3</v>
      </c>
      <c r="AL414" s="58">
        <f t="shared" si="78"/>
        <v>-60</v>
      </c>
      <c r="AM414" s="58">
        <f t="shared" si="79"/>
        <v>-240</v>
      </c>
    </row>
    <row r="415" spans="27:39" ht="20.100000000000001" customHeight="1" x14ac:dyDescent="0.2">
      <c r="AA415">
        <f t="shared" si="72"/>
        <v>93</v>
      </c>
      <c r="AB415" s="24">
        <f t="shared" si="71"/>
        <v>11.16</v>
      </c>
      <c r="AC415" s="24">
        <f t="shared" si="67"/>
        <v>1155.4560000000001</v>
      </c>
      <c r="AD415" s="24">
        <f t="shared" si="68"/>
        <v>3808.69632</v>
      </c>
      <c r="AE415" s="56">
        <f t="shared" si="69"/>
        <v>-12.939750000000004</v>
      </c>
      <c r="AF415" s="24">
        <f t="shared" si="70"/>
        <v>1.3217988430079952</v>
      </c>
      <c r="AG415" s="39">
        <f t="shared" si="73"/>
        <v>0</v>
      </c>
      <c r="AH415" s="39">
        <f t="shared" si="74"/>
        <v>0</v>
      </c>
      <c r="AI415" s="65">
        <f t="shared" si="75"/>
        <v>-10.631250000000001</v>
      </c>
      <c r="AJ415" s="65">
        <f t="shared" si="76"/>
        <v>105.70500000000001</v>
      </c>
      <c r="AK415" s="58">
        <f t="shared" si="77"/>
        <v>3</v>
      </c>
      <c r="AL415" s="58">
        <f t="shared" si="78"/>
        <v>-60</v>
      </c>
      <c r="AM415" s="58">
        <f t="shared" si="79"/>
        <v>-240</v>
      </c>
    </row>
    <row r="416" spans="27:39" ht="20.100000000000001" customHeight="1" x14ac:dyDescent="0.2">
      <c r="AA416">
        <f t="shared" si="72"/>
        <v>94</v>
      </c>
      <c r="AB416" s="24">
        <f t="shared" si="71"/>
        <v>11.28</v>
      </c>
      <c r="AC416" s="24">
        <f t="shared" si="67"/>
        <v>1182.384</v>
      </c>
      <c r="AD416" s="24">
        <f t="shared" si="68"/>
        <v>3948.9638399999994</v>
      </c>
      <c r="AE416" s="56">
        <f t="shared" si="69"/>
        <v>-14.215499999999992</v>
      </c>
      <c r="AF416" s="24">
        <f t="shared" si="70"/>
        <v>0.9819886141440044</v>
      </c>
      <c r="AG416" s="39">
        <f t="shared" si="73"/>
        <v>0</v>
      </c>
      <c r="AH416" s="39">
        <f t="shared" si="74"/>
        <v>0</v>
      </c>
      <c r="AI416" s="65">
        <f t="shared" si="75"/>
        <v>-10.631250000000001</v>
      </c>
      <c r="AJ416" s="65">
        <f t="shared" si="76"/>
        <v>105.70500000000001</v>
      </c>
      <c r="AK416" s="58">
        <f t="shared" si="77"/>
        <v>3</v>
      </c>
      <c r="AL416" s="58">
        <f t="shared" si="78"/>
        <v>-60</v>
      </c>
      <c r="AM416" s="58">
        <f t="shared" si="79"/>
        <v>-240</v>
      </c>
    </row>
    <row r="417" spans="27:39" ht="20.100000000000001" customHeight="1" x14ac:dyDescent="0.2">
      <c r="AA417">
        <f t="shared" si="72"/>
        <v>95</v>
      </c>
      <c r="AB417" s="24">
        <f t="shared" si="71"/>
        <v>11.4</v>
      </c>
      <c r="AC417" s="24">
        <f t="shared" si="67"/>
        <v>1209.5999999999999</v>
      </c>
      <c r="AD417" s="24">
        <f t="shared" si="68"/>
        <v>4092.4800000000005</v>
      </c>
      <c r="AE417" s="56">
        <f t="shared" si="69"/>
        <v>-15.491250000000008</v>
      </c>
      <c r="AF417" s="24">
        <f t="shared" si="70"/>
        <v>0.68956919999999311</v>
      </c>
      <c r="AG417" s="39">
        <f t="shared" si="73"/>
        <v>0</v>
      </c>
      <c r="AH417" s="39">
        <f t="shared" si="74"/>
        <v>0</v>
      </c>
      <c r="AI417" s="65">
        <f t="shared" si="75"/>
        <v>-10.631250000000001</v>
      </c>
      <c r="AJ417" s="65">
        <f t="shared" si="76"/>
        <v>105.70500000000001</v>
      </c>
      <c r="AK417" s="58">
        <f t="shared" si="77"/>
        <v>3</v>
      </c>
      <c r="AL417" s="58">
        <f t="shared" si="78"/>
        <v>-60</v>
      </c>
      <c r="AM417" s="58">
        <f t="shared" si="79"/>
        <v>-240</v>
      </c>
    </row>
    <row r="418" spans="27:39" ht="20.100000000000001" customHeight="1" x14ac:dyDescent="0.2">
      <c r="AA418">
        <f t="shared" si="72"/>
        <v>96</v>
      </c>
      <c r="AB418" s="24">
        <f t="shared" si="71"/>
        <v>11.52</v>
      </c>
      <c r="AC418" s="24">
        <f xml:space="preserve"> IF( AB418 &lt;= AK418, AG418, AG418 - AL418*(AB418 - AK418) - (AM418 - AL418)*(AB418 - AK418)^2/(2*(L - AK418))   )</f>
        <v>1237.1039999999998</v>
      </c>
      <c r="AD418" s="24">
        <f t="shared" si="68"/>
        <v>4239.2793599999986</v>
      </c>
      <c r="AE418" s="56">
        <f t="shared" si="69"/>
        <v>-16.766999999999996</v>
      </c>
      <c r="AF418" s="24">
        <f t="shared" ref="AF418:AF422" si="80" xml:space="preserve"> IF( AB418 &lt;= AK418,  AE418,        AE418  - AL418*(AB418 - AK418)^4*100000/(24*E*I) - (AM418 - AL418)*(AB418 - AK418)^5*100000/(120*E*I*(L - AK418) )  )</f>
        <v>0.44626282905599979</v>
      </c>
      <c r="AG418" s="39">
        <f t="shared" si="73"/>
        <v>0</v>
      </c>
      <c r="AH418" s="39">
        <f t="shared" si="74"/>
        <v>0</v>
      </c>
      <c r="AI418" s="65">
        <f t="shared" si="75"/>
        <v>-10.631250000000001</v>
      </c>
      <c r="AJ418" s="65">
        <f t="shared" si="76"/>
        <v>105.70500000000001</v>
      </c>
      <c r="AK418" s="58">
        <f t="shared" si="77"/>
        <v>3</v>
      </c>
      <c r="AL418" s="58">
        <f t="shared" si="78"/>
        <v>-60</v>
      </c>
      <c r="AM418" s="58">
        <f t="shared" si="79"/>
        <v>-240</v>
      </c>
    </row>
    <row r="419" spans="27:39" ht="20.100000000000001" customHeight="1" x14ac:dyDescent="0.2">
      <c r="AA419">
        <f t="shared" si="72"/>
        <v>97</v>
      </c>
      <c r="AB419" s="24">
        <f xml:space="preserve"> L*AA419/100</f>
        <v>11.64</v>
      </c>
      <c r="AC419" s="24">
        <f xml:space="preserve"> IF( AB419 &lt;= AK419, AG419, AG419 - AL419*(AB419 - AK419) - (AM419 - AL419)*(AB419 - AK419)^2/(2*(L - AK419))   )</f>
        <v>1264.8960000000002</v>
      </c>
      <c r="AD419" s="24">
        <f t="shared" si="68"/>
        <v>4389.3964800000012</v>
      </c>
      <c r="AE419" s="56">
        <f t="shared" si="69"/>
        <v>-18.042750000000012</v>
      </c>
      <c r="AF419" s="24">
        <f t="shared" si="80"/>
        <v>0.25383112819199116</v>
      </c>
      <c r="AG419" s="39">
        <f t="shared" si="73"/>
        <v>0</v>
      </c>
      <c r="AH419" s="39">
        <f t="shared" si="74"/>
        <v>0</v>
      </c>
      <c r="AI419" s="65">
        <f t="shared" si="75"/>
        <v>-10.631250000000001</v>
      </c>
      <c r="AJ419" s="65">
        <f t="shared" si="76"/>
        <v>105.70500000000001</v>
      </c>
      <c r="AK419" s="58">
        <f t="shared" si="77"/>
        <v>3</v>
      </c>
      <c r="AL419" s="58">
        <f t="shared" si="78"/>
        <v>-60</v>
      </c>
      <c r="AM419" s="58">
        <f t="shared" si="79"/>
        <v>-240</v>
      </c>
    </row>
    <row r="420" spans="27:39" ht="20.100000000000001" customHeight="1" x14ac:dyDescent="0.2">
      <c r="AA420">
        <f t="shared" si="72"/>
        <v>98</v>
      </c>
      <c r="AB420" s="24">
        <f xml:space="preserve"> L*AA420/100</f>
        <v>11.76</v>
      </c>
      <c r="AC420" s="24">
        <f xml:space="preserve"> IF( AB420 &lt;= AK420, AG420, AG420 - AL420*(AB420 - AK420) - (AM420 - AL420)*(AB420 - AK420)^2/(2*(L - AK420))   )</f>
        <v>1292.9760000000001</v>
      </c>
      <c r="AD420" s="24">
        <f t="shared" si="68"/>
        <v>4542.8659200000002</v>
      </c>
      <c r="AE420" s="56">
        <f t="shared" si="69"/>
        <v>-19.3185</v>
      </c>
      <c r="AF420" s="24">
        <f t="shared" si="80"/>
        <v>0.11407553740800136</v>
      </c>
      <c r="AG420" s="39">
        <f t="shared" si="73"/>
        <v>0</v>
      </c>
      <c r="AH420" s="39">
        <f t="shared" si="74"/>
        <v>0</v>
      </c>
      <c r="AI420" s="65">
        <f t="shared" si="75"/>
        <v>-10.631250000000001</v>
      </c>
      <c r="AJ420" s="65">
        <f t="shared" si="76"/>
        <v>105.70500000000001</v>
      </c>
      <c r="AK420" s="58">
        <f t="shared" si="77"/>
        <v>3</v>
      </c>
      <c r="AL420" s="58">
        <f t="shared" si="78"/>
        <v>-60</v>
      </c>
      <c r="AM420" s="58">
        <f t="shared" si="79"/>
        <v>-240</v>
      </c>
    </row>
    <row r="421" spans="27:39" ht="20.100000000000001" customHeight="1" x14ac:dyDescent="0.2">
      <c r="AA421">
        <f t="shared" si="72"/>
        <v>99</v>
      </c>
      <c r="AB421" s="24">
        <f xml:space="preserve"> L*AA421/100</f>
        <v>11.88</v>
      </c>
      <c r="AC421" s="24">
        <f xml:space="preserve"> IF( AB421 &lt;= AK421, AG421, AG421 - AL421*(AB421 - AK421) - (AM421 - AL421)*(AB421 - AK421)^2/(2*(L - AK421))   )</f>
        <v>1321.3440000000003</v>
      </c>
      <c r="AD421" s="24">
        <f t="shared" si="68"/>
        <v>4699.722240000001</v>
      </c>
      <c r="AE421" s="56">
        <f t="shared" si="69"/>
        <v>-20.594250000000017</v>
      </c>
      <c r="AF421" s="24">
        <f t="shared" si="80"/>
        <v>2.8837724543988585E-2</v>
      </c>
      <c r="AG421" s="39">
        <f t="shared" si="73"/>
        <v>0</v>
      </c>
      <c r="AH421" s="39">
        <f t="shared" si="74"/>
        <v>0</v>
      </c>
      <c r="AI421" s="65">
        <f t="shared" si="75"/>
        <v>-10.631250000000001</v>
      </c>
      <c r="AJ421" s="65">
        <f t="shared" si="76"/>
        <v>105.70500000000001</v>
      </c>
      <c r="AK421" s="58">
        <f t="shared" si="77"/>
        <v>3</v>
      </c>
      <c r="AL421" s="58">
        <f t="shared" si="78"/>
        <v>-60</v>
      </c>
      <c r="AM421" s="58">
        <f t="shared" si="79"/>
        <v>-240</v>
      </c>
    </row>
    <row r="422" spans="27:39" ht="20.100000000000001" customHeight="1" x14ac:dyDescent="0.2">
      <c r="AA422">
        <f t="shared" si="72"/>
        <v>100</v>
      </c>
      <c r="AB422" s="24">
        <f xml:space="preserve"> L*AA422/100</f>
        <v>12</v>
      </c>
      <c r="AC422" s="24">
        <f xml:space="preserve"> IF( AB422 &lt;= AK422, AG422, AG422 - AL422*(AB422 - AK422) - (AM422 - AL422)*(AB422 - AK422)^2/(2*(L - AK422))   )</f>
        <v>1350</v>
      </c>
      <c r="AD422" s="24">
        <f t="shared" si="68"/>
        <v>4860</v>
      </c>
      <c r="AE422" s="56">
        <f t="shared" si="69"/>
        <v>-21.870000000000005</v>
      </c>
      <c r="AF422" s="24">
        <f t="shared" si="80"/>
        <v>-5.3290705182007514E-15</v>
      </c>
      <c r="AG422" s="39">
        <f t="shared" si="73"/>
        <v>0</v>
      </c>
      <c r="AH422" s="39">
        <f t="shared" si="74"/>
        <v>0</v>
      </c>
      <c r="AI422" s="65">
        <f t="shared" si="75"/>
        <v>-10.631250000000001</v>
      </c>
      <c r="AJ422" s="65">
        <f t="shared" si="76"/>
        <v>105.70500000000001</v>
      </c>
      <c r="AK422" s="58">
        <f t="shared" si="77"/>
        <v>3</v>
      </c>
      <c r="AL422" s="58">
        <f t="shared" si="78"/>
        <v>-60</v>
      </c>
      <c r="AM422" s="58">
        <f t="shared" si="79"/>
        <v>-240</v>
      </c>
    </row>
    <row r="423" spans="27:39" ht="20.100000000000001" customHeight="1" x14ac:dyDescent="0.2"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</row>
    <row r="424" spans="27:39" ht="20.100000000000001" customHeight="1" x14ac:dyDescent="0.25">
      <c r="AA424" t="s">
        <v>93</v>
      </c>
      <c r="AB424" s="24"/>
      <c r="AC424" s="60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</row>
    <row r="425" spans="27:39" ht="20.100000000000001" customHeight="1" x14ac:dyDescent="0.2">
      <c r="AB425" s="24"/>
      <c r="AC425" s="24"/>
      <c r="AD425" s="61"/>
      <c r="AE425" s="24"/>
      <c r="AF425" s="24"/>
      <c r="AG425" s="24"/>
      <c r="AH425" s="24"/>
      <c r="AI425" s="24"/>
      <c r="AJ425" s="24"/>
      <c r="AK425" s="62"/>
      <c r="AL425" s="24"/>
      <c r="AM425" s="24"/>
    </row>
    <row r="426" spans="27:39" ht="20.100000000000001" customHeight="1" x14ac:dyDescent="0.2">
      <c r="AA426" s="38" t="s">
        <v>4</v>
      </c>
      <c r="AB426" s="39" t="s">
        <v>5</v>
      </c>
      <c r="AC426" s="39" t="s">
        <v>27</v>
      </c>
      <c r="AD426" s="58" t="s">
        <v>29</v>
      </c>
      <c r="AE426" s="58" t="s">
        <v>30</v>
      </c>
      <c r="AF426" s="58" t="s">
        <v>28</v>
      </c>
      <c r="AG426" s="39" t="s">
        <v>24</v>
      </c>
      <c r="AH426" s="39" t="s">
        <v>25</v>
      </c>
      <c r="AI426" s="38" t="s">
        <v>99</v>
      </c>
      <c r="AJ426" s="59" t="s">
        <v>26</v>
      </c>
      <c r="AK426" s="58" t="s">
        <v>23</v>
      </c>
      <c r="AL426" s="58" t="s">
        <v>31</v>
      </c>
      <c r="AM426" s="58" t="s">
        <v>32</v>
      </c>
    </row>
    <row r="427" spans="27:39" ht="20.100000000000001" customHeight="1" x14ac:dyDescent="0.2">
      <c r="AA427">
        <v>0</v>
      </c>
      <c r="AB427" s="24">
        <v>0</v>
      </c>
      <c r="AC427" s="24">
        <f t="shared" ref="AC427:AC458" si="81" xml:space="preserve"> IF( AB427 &lt;= AK427, AG427, AG427 - AL427*(AB427 - AK427) - (AM427 - AL427)*(AB427 - AK427)^2/(2*(L - AK427))   )</f>
        <v>0</v>
      </c>
      <c r="AD427" s="24">
        <f t="shared" ref="AD427:AD458" si="82" xml:space="preserve"> IF( AB427 &lt;= AK427,  AH427 + AG427*AB427,   AH427 + AG427*AB427  - AL427*(AB427 - AK427)^2/2 - (AM427 - AL427)*(AB427 - AK427)^3/(6*(L - AK427) )   )</f>
        <v>0</v>
      </c>
      <c r="AE427" s="56">
        <f t="shared" ref="AE427:AE458" si="83" xml:space="preserve"> AJ427 +  AI427*AB427 + AH427*AB427^2*100000/(2*E*I) + AG427*AB427^3*100000/(6*E*I)</f>
        <v>-105.70500000000001</v>
      </c>
      <c r="AF427" s="24">
        <f t="shared" ref="AF427:AF458" si="84" xml:space="preserve"> IF( AB427 &lt;= AK427,  AE427,        AE427  - AL427*(AB427 - AK427)^4*100000/(24*E*I) - (AM427 - AL427)*(AB427 - AK427)^5*100000/(120*E*I*(L - AK427) )  )</f>
        <v>-105.70500000000001</v>
      </c>
      <c r="AG427" s="39">
        <v>0</v>
      </c>
      <c r="AH427" s="39">
        <f xml:space="preserve"> 0</f>
        <v>0</v>
      </c>
      <c r="AI427" s="24">
        <f xml:space="preserve"> AL427*(L - AK427)^3*100000/(6*E*I) + (AM427 - AL427)*(L - AK427)^3*100000/(24*E*I)</f>
        <v>10.631250000000001</v>
      </c>
      <c r="AJ427" s="24">
        <f xml:space="preserve"> -AL427*(L - AK427)^3*(3*L + AK427)*100000/(24*E*I) - (AM427 - AL427)*(L - AK427)^3*(4*L + AK427)*100000/(120*E*I)</f>
        <v>-105.70500000000001</v>
      </c>
      <c r="AK427" s="58">
        <f xml:space="preserve"> _a1 + _a2 + _a3</f>
        <v>3</v>
      </c>
      <c r="AL427" s="58">
        <f xml:space="preserve"> _w3</f>
        <v>60</v>
      </c>
      <c r="AM427" s="58">
        <f xml:space="preserve"> _w3 +   (_w4 - _w3)/_a4 * (L - _a1 - _a2 - _a3)</f>
        <v>240</v>
      </c>
    </row>
    <row r="428" spans="27:39" ht="20.100000000000001" customHeight="1" x14ac:dyDescent="0.2">
      <c r="AA428">
        <f>AA427+1</f>
        <v>1</v>
      </c>
      <c r="AB428" s="24">
        <f t="shared" ref="AB428:AB459" si="85" xml:space="preserve"> L*AA428/100</f>
        <v>0.12</v>
      </c>
      <c r="AC428" s="24">
        <f t="shared" si="81"/>
        <v>0</v>
      </c>
      <c r="AD428" s="24">
        <f t="shared" si="82"/>
        <v>0</v>
      </c>
      <c r="AE428" s="56">
        <f t="shared" si="83"/>
        <v>-104.42925000000001</v>
      </c>
      <c r="AF428" s="24">
        <f t="shared" si="84"/>
        <v>-104.42925000000001</v>
      </c>
      <c r="AG428" s="39">
        <f>AG427</f>
        <v>0</v>
      </c>
      <c r="AH428" s="39">
        <f>AH427</f>
        <v>0</v>
      </c>
      <c r="AI428" s="65">
        <f>AI427</f>
        <v>10.631250000000001</v>
      </c>
      <c r="AJ428" s="65">
        <f>AJ427</f>
        <v>-105.70500000000001</v>
      </c>
      <c r="AK428" s="58">
        <f xml:space="preserve"> AK427</f>
        <v>3</v>
      </c>
      <c r="AL428" s="58">
        <f xml:space="preserve"> AL427</f>
        <v>60</v>
      </c>
      <c r="AM428" s="58">
        <f>AM427</f>
        <v>240</v>
      </c>
    </row>
    <row r="429" spans="27:39" ht="20.100000000000001" customHeight="1" x14ac:dyDescent="0.2">
      <c r="AA429">
        <f t="shared" ref="AA429:AA492" si="86">AA428+1</f>
        <v>2</v>
      </c>
      <c r="AB429" s="24">
        <f t="shared" si="85"/>
        <v>0.24</v>
      </c>
      <c r="AC429" s="24">
        <f t="shared" si="81"/>
        <v>0</v>
      </c>
      <c r="AD429" s="24">
        <f t="shared" si="82"/>
        <v>0</v>
      </c>
      <c r="AE429" s="56">
        <f t="shared" si="83"/>
        <v>-103.15350000000001</v>
      </c>
      <c r="AF429" s="24">
        <f t="shared" si="84"/>
        <v>-103.15350000000001</v>
      </c>
      <c r="AG429" s="39">
        <f t="shared" ref="AG429:AG492" si="87">AG428</f>
        <v>0</v>
      </c>
      <c r="AH429" s="39">
        <f t="shared" ref="AH429:AH492" si="88">AH428</f>
        <v>0</v>
      </c>
      <c r="AI429" s="65">
        <f t="shared" ref="AI429:AI492" si="89">AI428</f>
        <v>10.631250000000001</v>
      </c>
      <c r="AJ429" s="65">
        <f t="shared" ref="AJ429:AJ492" si="90">AJ428</f>
        <v>-105.70500000000001</v>
      </c>
      <c r="AK429" s="58">
        <f t="shared" ref="AK429:AK492" si="91" xml:space="preserve"> AK428</f>
        <v>3</v>
      </c>
      <c r="AL429" s="58">
        <f t="shared" ref="AL429:AL492" si="92" xml:space="preserve"> AL428</f>
        <v>60</v>
      </c>
      <c r="AM429" s="58">
        <f t="shared" ref="AM429:AM492" si="93">AM428</f>
        <v>240</v>
      </c>
    </row>
    <row r="430" spans="27:39" ht="20.100000000000001" customHeight="1" x14ac:dyDescent="0.2">
      <c r="AA430">
        <f t="shared" si="86"/>
        <v>3</v>
      </c>
      <c r="AB430" s="24">
        <f t="shared" si="85"/>
        <v>0.36</v>
      </c>
      <c r="AC430" s="24">
        <f t="shared" si="81"/>
        <v>0</v>
      </c>
      <c r="AD430" s="24">
        <f t="shared" si="82"/>
        <v>0</v>
      </c>
      <c r="AE430" s="56">
        <f t="shared" si="83"/>
        <v>-101.87775000000001</v>
      </c>
      <c r="AF430" s="24">
        <f t="shared" si="84"/>
        <v>-101.87775000000001</v>
      </c>
      <c r="AG430" s="39">
        <f t="shared" si="87"/>
        <v>0</v>
      </c>
      <c r="AH430" s="39">
        <f t="shared" si="88"/>
        <v>0</v>
      </c>
      <c r="AI430" s="65">
        <f t="shared" si="89"/>
        <v>10.631250000000001</v>
      </c>
      <c r="AJ430" s="65">
        <f t="shared" si="90"/>
        <v>-105.70500000000001</v>
      </c>
      <c r="AK430" s="58">
        <f t="shared" si="91"/>
        <v>3</v>
      </c>
      <c r="AL430" s="58">
        <f t="shared" si="92"/>
        <v>60</v>
      </c>
      <c r="AM430" s="58">
        <f t="shared" si="93"/>
        <v>240</v>
      </c>
    </row>
    <row r="431" spans="27:39" ht="20.100000000000001" customHeight="1" x14ac:dyDescent="0.2">
      <c r="AA431">
        <f t="shared" si="86"/>
        <v>4</v>
      </c>
      <c r="AB431" s="24">
        <f t="shared" si="85"/>
        <v>0.48</v>
      </c>
      <c r="AC431" s="24">
        <f t="shared" si="81"/>
        <v>0</v>
      </c>
      <c r="AD431" s="24">
        <f t="shared" si="82"/>
        <v>0</v>
      </c>
      <c r="AE431" s="56">
        <f t="shared" si="83"/>
        <v>-100.60200000000002</v>
      </c>
      <c r="AF431" s="24">
        <f t="shared" si="84"/>
        <v>-100.60200000000002</v>
      </c>
      <c r="AG431" s="39">
        <f t="shared" si="87"/>
        <v>0</v>
      </c>
      <c r="AH431" s="39">
        <f t="shared" si="88"/>
        <v>0</v>
      </c>
      <c r="AI431" s="65">
        <f t="shared" si="89"/>
        <v>10.631250000000001</v>
      </c>
      <c r="AJ431" s="65">
        <f t="shared" si="90"/>
        <v>-105.70500000000001</v>
      </c>
      <c r="AK431" s="58">
        <f t="shared" si="91"/>
        <v>3</v>
      </c>
      <c r="AL431" s="58">
        <f t="shared" si="92"/>
        <v>60</v>
      </c>
      <c r="AM431" s="58">
        <f t="shared" si="93"/>
        <v>240</v>
      </c>
    </row>
    <row r="432" spans="27:39" ht="20.100000000000001" customHeight="1" x14ac:dyDescent="0.2">
      <c r="AA432">
        <f t="shared" si="86"/>
        <v>5</v>
      </c>
      <c r="AB432" s="24">
        <f t="shared" si="85"/>
        <v>0.6</v>
      </c>
      <c r="AC432" s="24">
        <f t="shared" si="81"/>
        <v>0</v>
      </c>
      <c r="AD432" s="24">
        <f t="shared" si="82"/>
        <v>0</v>
      </c>
      <c r="AE432" s="56">
        <f t="shared" si="83"/>
        <v>-99.326250000000016</v>
      </c>
      <c r="AF432" s="24">
        <f t="shared" si="84"/>
        <v>-99.326250000000016</v>
      </c>
      <c r="AG432" s="39">
        <f t="shared" si="87"/>
        <v>0</v>
      </c>
      <c r="AH432" s="39">
        <f t="shared" si="88"/>
        <v>0</v>
      </c>
      <c r="AI432" s="65">
        <f t="shared" si="89"/>
        <v>10.631250000000001</v>
      </c>
      <c r="AJ432" s="65">
        <f t="shared" si="90"/>
        <v>-105.70500000000001</v>
      </c>
      <c r="AK432" s="58">
        <f t="shared" si="91"/>
        <v>3</v>
      </c>
      <c r="AL432" s="58">
        <f t="shared" si="92"/>
        <v>60</v>
      </c>
      <c r="AM432" s="58">
        <f t="shared" si="93"/>
        <v>240</v>
      </c>
    </row>
    <row r="433" spans="27:39" ht="20.100000000000001" customHeight="1" x14ac:dyDescent="0.2">
      <c r="AA433">
        <f t="shared" si="86"/>
        <v>6</v>
      </c>
      <c r="AB433" s="24">
        <f t="shared" si="85"/>
        <v>0.72</v>
      </c>
      <c r="AC433" s="24">
        <f t="shared" si="81"/>
        <v>0</v>
      </c>
      <c r="AD433" s="24">
        <f t="shared" si="82"/>
        <v>0</v>
      </c>
      <c r="AE433" s="56">
        <f t="shared" si="83"/>
        <v>-98.050500000000014</v>
      </c>
      <c r="AF433" s="24">
        <f t="shared" si="84"/>
        <v>-98.050500000000014</v>
      </c>
      <c r="AG433" s="39">
        <f t="shared" si="87"/>
        <v>0</v>
      </c>
      <c r="AH433" s="39">
        <f t="shared" si="88"/>
        <v>0</v>
      </c>
      <c r="AI433" s="65">
        <f t="shared" si="89"/>
        <v>10.631250000000001</v>
      </c>
      <c r="AJ433" s="65">
        <f t="shared" si="90"/>
        <v>-105.70500000000001</v>
      </c>
      <c r="AK433" s="58">
        <f t="shared" si="91"/>
        <v>3</v>
      </c>
      <c r="AL433" s="58">
        <f t="shared" si="92"/>
        <v>60</v>
      </c>
      <c r="AM433" s="58">
        <f t="shared" si="93"/>
        <v>240</v>
      </c>
    </row>
    <row r="434" spans="27:39" ht="20.100000000000001" customHeight="1" x14ac:dyDescent="0.2">
      <c r="AA434">
        <f t="shared" si="86"/>
        <v>7</v>
      </c>
      <c r="AB434" s="24">
        <f t="shared" si="85"/>
        <v>0.84</v>
      </c>
      <c r="AC434" s="24">
        <f t="shared" si="81"/>
        <v>0</v>
      </c>
      <c r="AD434" s="24">
        <f t="shared" si="82"/>
        <v>0</v>
      </c>
      <c r="AE434" s="56">
        <f t="shared" si="83"/>
        <v>-96.774750000000012</v>
      </c>
      <c r="AF434" s="24">
        <f t="shared" si="84"/>
        <v>-96.774750000000012</v>
      </c>
      <c r="AG434" s="39">
        <f t="shared" si="87"/>
        <v>0</v>
      </c>
      <c r="AH434" s="39">
        <f t="shared" si="88"/>
        <v>0</v>
      </c>
      <c r="AI434" s="65">
        <f t="shared" si="89"/>
        <v>10.631250000000001</v>
      </c>
      <c r="AJ434" s="65">
        <f t="shared" si="90"/>
        <v>-105.70500000000001</v>
      </c>
      <c r="AK434" s="58">
        <f t="shared" si="91"/>
        <v>3</v>
      </c>
      <c r="AL434" s="58">
        <f t="shared" si="92"/>
        <v>60</v>
      </c>
      <c r="AM434" s="58">
        <f t="shared" si="93"/>
        <v>240</v>
      </c>
    </row>
    <row r="435" spans="27:39" ht="20.100000000000001" customHeight="1" x14ac:dyDescent="0.2">
      <c r="AA435">
        <f t="shared" si="86"/>
        <v>8</v>
      </c>
      <c r="AB435" s="24">
        <f t="shared" si="85"/>
        <v>0.96</v>
      </c>
      <c r="AC435" s="24">
        <f t="shared" si="81"/>
        <v>0</v>
      </c>
      <c r="AD435" s="24">
        <f t="shared" si="82"/>
        <v>0</v>
      </c>
      <c r="AE435" s="56">
        <f t="shared" si="83"/>
        <v>-95.499000000000009</v>
      </c>
      <c r="AF435" s="24">
        <f t="shared" si="84"/>
        <v>-95.499000000000009</v>
      </c>
      <c r="AG435" s="39">
        <f t="shared" si="87"/>
        <v>0</v>
      </c>
      <c r="AH435" s="39">
        <f t="shared" si="88"/>
        <v>0</v>
      </c>
      <c r="AI435" s="65">
        <f t="shared" si="89"/>
        <v>10.631250000000001</v>
      </c>
      <c r="AJ435" s="65">
        <f t="shared" si="90"/>
        <v>-105.70500000000001</v>
      </c>
      <c r="AK435" s="58">
        <f t="shared" si="91"/>
        <v>3</v>
      </c>
      <c r="AL435" s="58">
        <f t="shared" si="92"/>
        <v>60</v>
      </c>
      <c r="AM435" s="58">
        <f t="shared" si="93"/>
        <v>240</v>
      </c>
    </row>
    <row r="436" spans="27:39" ht="20.100000000000001" customHeight="1" x14ac:dyDescent="0.2">
      <c r="AA436">
        <f t="shared" si="86"/>
        <v>9</v>
      </c>
      <c r="AB436" s="24">
        <f t="shared" si="85"/>
        <v>1.08</v>
      </c>
      <c r="AC436" s="24">
        <f t="shared" si="81"/>
        <v>0</v>
      </c>
      <c r="AD436" s="24">
        <f t="shared" si="82"/>
        <v>0</v>
      </c>
      <c r="AE436" s="56">
        <f t="shared" si="83"/>
        <v>-94.223250000000007</v>
      </c>
      <c r="AF436" s="24">
        <f t="shared" si="84"/>
        <v>-94.223250000000007</v>
      </c>
      <c r="AG436" s="39">
        <f t="shared" si="87"/>
        <v>0</v>
      </c>
      <c r="AH436" s="39">
        <f t="shared" si="88"/>
        <v>0</v>
      </c>
      <c r="AI436" s="65">
        <f t="shared" si="89"/>
        <v>10.631250000000001</v>
      </c>
      <c r="AJ436" s="65">
        <f t="shared" si="90"/>
        <v>-105.70500000000001</v>
      </c>
      <c r="AK436" s="58">
        <f t="shared" si="91"/>
        <v>3</v>
      </c>
      <c r="AL436" s="58">
        <f t="shared" si="92"/>
        <v>60</v>
      </c>
      <c r="AM436" s="58">
        <f t="shared" si="93"/>
        <v>240</v>
      </c>
    </row>
    <row r="437" spans="27:39" ht="20.100000000000001" customHeight="1" x14ac:dyDescent="0.2">
      <c r="AA437">
        <f t="shared" si="86"/>
        <v>10</v>
      </c>
      <c r="AB437" s="24">
        <f t="shared" si="85"/>
        <v>1.2</v>
      </c>
      <c r="AC437" s="24">
        <f t="shared" si="81"/>
        <v>0</v>
      </c>
      <c r="AD437" s="24">
        <f t="shared" si="82"/>
        <v>0</v>
      </c>
      <c r="AE437" s="56">
        <f t="shared" si="83"/>
        <v>-92.947500000000005</v>
      </c>
      <c r="AF437" s="24">
        <f t="shared" si="84"/>
        <v>-92.947500000000005</v>
      </c>
      <c r="AG437" s="39">
        <f t="shared" si="87"/>
        <v>0</v>
      </c>
      <c r="AH437" s="39">
        <f t="shared" si="88"/>
        <v>0</v>
      </c>
      <c r="AI437" s="65">
        <f t="shared" si="89"/>
        <v>10.631250000000001</v>
      </c>
      <c r="AJ437" s="65">
        <f t="shared" si="90"/>
        <v>-105.70500000000001</v>
      </c>
      <c r="AK437" s="58">
        <f t="shared" si="91"/>
        <v>3</v>
      </c>
      <c r="AL437" s="58">
        <f t="shared" si="92"/>
        <v>60</v>
      </c>
      <c r="AM437" s="58">
        <f t="shared" si="93"/>
        <v>240</v>
      </c>
    </row>
    <row r="438" spans="27:39" ht="20.100000000000001" customHeight="1" x14ac:dyDescent="0.2">
      <c r="AA438">
        <f t="shared" si="86"/>
        <v>11</v>
      </c>
      <c r="AB438" s="24">
        <f t="shared" si="85"/>
        <v>1.32</v>
      </c>
      <c r="AC438" s="24">
        <f t="shared" si="81"/>
        <v>0</v>
      </c>
      <c r="AD438" s="24">
        <f t="shared" si="82"/>
        <v>0</v>
      </c>
      <c r="AE438" s="56">
        <f t="shared" si="83"/>
        <v>-91.671750000000003</v>
      </c>
      <c r="AF438" s="24">
        <f t="shared" si="84"/>
        <v>-91.671750000000003</v>
      </c>
      <c r="AG438" s="39">
        <f t="shared" si="87"/>
        <v>0</v>
      </c>
      <c r="AH438" s="39">
        <f t="shared" si="88"/>
        <v>0</v>
      </c>
      <c r="AI438" s="65">
        <f t="shared" si="89"/>
        <v>10.631250000000001</v>
      </c>
      <c r="AJ438" s="65">
        <f t="shared" si="90"/>
        <v>-105.70500000000001</v>
      </c>
      <c r="AK438" s="58">
        <f t="shared" si="91"/>
        <v>3</v>
      </c>
      <c r="AL438" s="58">
        <f t="shared" si="92"/>
        <v>60</v>
      </c>
      <c r="AM438" s="58">
        <f t="shared" si="93"/>
        <v>240</v>
      </c>
    </row>
    <row r="439" spans="27:39" ht="20.100000000000001" customHeight="1" x14ac:dyDescent="0.2">
      <c r="AA439">
        <f t="shared" si="86"/>
        <v>12</v>
      </c>
      <c r="AB439" s="24">
        <f t="shared" si="85"/>
        <v>1.44</v>
      </c>
      <c r="AC439" s="24">
        <f t="shared" si="81"/>
        <v>0</v>
      </c>
      <c r="AD439" s="24">
        <f t="shared" si="82"/>
        <v>0</v>
      </c>
      <c r="AE439" s="56">
        <f t="shared" si="83"/>
        <v>-90.396000000000015</v>
      </c>
      <c r="AF439" s="24">
        <f t="shared" si="84"/>
        <v>-90.396000000000015</v>
      </c>
      <c r="AG439" s="39">
        <f t="shared" si="87"/>
        <v>0</v>
      </c>
      <c r="AH439" s="39">
        <f t="shared" si="88"/>
        <v>0</v>
      </c>
      <c r="AI439" s="65">
        <f t="shared" si="89"/>
        <v>10.631250000000001</v>
      </c>
      <c r="AJ439" s="65">
        <f t="shared" si="90"/>
        <v>-105.70500000000001</v>
      </c>
      <c r="AK439" s="58">
        <f t="shared" si="91"/>
        <v>3</v>
      </c>
      <c r="AL439" s="58">
        <f t="shared" si="92"/>
        <v>60</v>
      </c>
      <c r="AM439" s="58">
        <f t="shared" si="93"/>
        <v>240</v>
      </c>
    </row>
    <row r="440" spans="27:39" ht="20.100000000000001" customHeight="1" x14ac:dyDescent="0.2">
      <c r="AA440">
        <f t="shared" si="86"/>
        <v>13</v>
      </c>
      <c r="AB440" s="24">
        <f t="shared" si="85"/>
        <v>1.56</v>
      </c>
      <c r="AC440" s="24">
        <f t="shared" si="81"/>
        <v>0</v>
      </c>
      <c r="AD440" s="24">
        <f t="shared" si="82"/>
        <v>0</v>
      </c>
      <c r="AE440" s="56">
        <f t="shared" si="83"/>
        <v>-89.120250000000013</v>
      </c>
      <c r="AF440" s="24">
        <f t="shared" si="84"/>
        <v>-89.120250000000013</v>
      </c>
      <c r="AG440" s="39">
        <f t="shared" si="87"/>
        <v>0</v>
      </c>
      <c r="AH440" s="39">
        <f t="shared" si="88"/>
        <v>0</v>
      </c>
      <c r="AI440" s="65">
        <f t="shared" si="89"/>
        <v>10.631250000000001</v>
      </c>
      <c r="AJ440" s="65">
        <f t="shared" si="90"/>
        <v>-105.70500000000001</v>
      </c>
      <c r="AK440" s="58">
        <f t="shared" si="91"/>
        <v>3</v>
      </c>
      <c r="AL440" s="58">
        <f t="shared" si="92"/>
        <v>60</v>
      </c>
      <c r="AM440" s="58">
        <f t="shared" si="93"/>
        <v>240</v>
      </c>
    </row>
    <row r="441" spans="27:39" ht="20.100000000000001" customHeight="1" x14ac:dyDescent="0.2">
      <c r="AA441">
        <f t="shared" si="86"/>
        <v>14</v>
      </c>
      <c r="AB441" s="24">
        <f t="shared" si="85"/>
        <v>1.68</v>
      </c>
      <c r="AC441" s="24">
        <f t="shared" si="81"/>
        <v>0</v>
      </c>
      <c r="AD441" s="24">
        <f t="shared" si="82"/>
        <v>0</v>
      </c>
      <c r="AE441" s="56">
        <f t="shared" si="83"/>
        <v>-87.844500000000011</v>
      </c>
      <c r="AF441" s="24">
        <f t="shared" si="84"/>
        <v>-87.844500000000011</v>
      </c>
      <c r="AG441" s="39">
        <f t="shared" si="87"/>
        <v>0</v>
      </c>
      <c r="AH441" s="39">
        <f t="shared" si="88"/>
        <v>0</v>
      </c>
      <c r="AI441" s="65">
        <f t="shared" si="89"/>
        <v>10.631250000000001</v>
      </c>
      <c r="AJ441" s="65">
        <f t="shared" si="90"/>
        <v>-105.70500000000001</v>
      </c>
      <c r="AK441" s="58">
        <f t="shared" si="91"/>
        <v>3</v>
      </c>
      <c r="AL441" s="58">
        <f t="shared" si="92"/>
        <v>60</v>
      </c>
      <c r="AM441" s="58">
        <f t="shared" si="93"/>
        <v>240</v>
      </c>
    </row>
    <row r="442" spans="27:39" ht="20.100000000000001" customHeight="1" x14ac:dyDescent="0.2">
      <c r="AA442">
        <f t="shared" si="86"/>
        <v>15</v>
      </c>
      <c r="AB442" s="24">
        <f t="shared" si="85"/>
        <v>1.8</v>
      </c>
      <c r="AC442" s="24">
        <f t="shared" si="81"/>
        <v>0</v>
      </c>
      <c r="AD442" s="24">
        <f t="shared" si="82"/>
        <v>0</v>
      </c>
      <c r="AE442" s="56">
        <f t="shared" si="83"/>
        <v>-86.568750000000009</v>
      </c>
      <c r="AF442" s="24">
        <f t="shared" si="84"/>
        <v>-86.568750000000009</v>
      </c>
      <c r="AG442" s="39">
        <f t="shared" si="87"/>
        <v>0</v>
      </c>
      <c r="AH442" s="39">
        <f t="shared" si="88"/>
        <v>0</v>
      </c>
      <c r="AI442" s="65">
        <f t="shared" si="89"/>
        <v>10.631250000000001</v>
      </c>
      <c r="AJ442" s="65">
        <f t="shared" si="90"/>
        <v>-105.70500000000001</v>
      </c>
      <c r="AK442" s="58">
        <f t="shared" si="91"/>
        <v>3</v>
      </c>
      <c r="AL442" s="58">
        <f t="shared" si="92"/>
        <v>60</v>
      </c>
      <c r="AM442" s="58">
        <f t="shared" si="93"/>
        <v>240</v>
      </c>
    </row>
    <row r="443" spans="27:39" ht="20.100000000000001" customHeight="1" x14ac:dyDescent="0.2">
      <c r="AA443">
        <f t="shared" si="86"/>
        <v>16</v>
      </c>
      <c r="AB443" s="24">
        <f t="shared" si="85"/>
        <v>1.92</v>
      </c>
      <c r="AC443" s="24">
        <f t="shared" si="81"/>
        <v>0</v>
      </c>
      <c r="AD443" s="24">
        <f t="shared" si="82"/>
        <v>0</v>
      </c>
      <c r="AE443" s="56">
        <f t="shared" si="83"/>
        <v>-85.293000000000006</v>
      </c>
      <c r="AF443" s="24">
        <f t="shared" si="84"/>
        <v>-85.293000000000006</v>
      </c>
      <c r="AG443" s="39">
        <f t="shared" si="87"/>
        <v>0</v>
      </c>
      <c r="AH443" s="39">
        <f t="shared" si="88"/>
        <v>0</v>
      </c>
      <c r="AI443" s="65">
        <f t="shared" si="89"/>
        <v>10.631250000000001</v>
      </c>
      <c r="AJ443" s="65">
        <f t="shared" si="90"/>
        <v>-105.70500000000001</v>
      </c>
      <c r="AK443" s="58">
        <f t="shared" si="91"/>
        <v>3</v>
      </c>
      <c r="AL443" s="58">
        <f t="shared" si="92"/>
        <v>60</v>
      </c>
      <c r="AM443" s="58">
        <f t="shared" si="93"/>
        <v>240</v>
      </c>
    </row>
    <row r="444" spans="27:39" ht="20.100000000000001" customHeight="1" x14ac:dyDescent="0.2">
      <c r="AA444">
        <f t="shared" si="86"/>
        <v>17</v>
      </c>
      <c r="AB444" s="24">
        <f t="shared" si="85"/>
        <v>2.04</v>
      </c>
      <c r="AC444" s="24">
        <f t="shared" si="81"/>
        <v>0</v>
      </c>
      <c r="AD444" s="24">
        <f t="shared" si="82"/>
        <v>0</v>
      </c>
      <c r="AE444" s="56">
        <f t="shared" si="83"/>
        <v>-84.017250000000004</v>
      </c>
      <c r="AF444" s="24">
        <f t="shared" si="84"/>
        <v>-84.017250000000004</v>
      </c>
      <c r="AG444" s="39">
        <f t="shared" si="87"/>
        <v>0</v>
      </c>
      <c r="AH444" s="39">
        <f t="shared" si="88"/>
        <v>0</v>
      </c>
      <c r="AI444" s="65">
        <f t="shared" si="89"/>
        <v>10.631250000000001</v>
      </c>
      <c r="AJ444" s="65">
        <f t="shared" si="90"/>
        <v>-105.70500000000001</v>
      </c>
      <c r="AK444" s="58">
        <f t="shared" si="91"/>
        <v>3</v>
      </c>
      <c r="AL444" s="58">
        <f t="shared" si="92"/>
        <v>60</v>
      </c>
      <c r="AM444" s="58">
        <f t="shared" si="93"/>
        <v>240</v>
      </c>
    </row>
    <row r="445" spans="27:39" ht="20.100000000000001" customHeight="1" x14ac:dyDescent="0.2">
      <c r="AA445">
        <f t="shared" si="86"/>
        <v>18</v>
      </c>
      <c r="AB445" s="24">
        <f t="shared" si="85"/>
        <v>2.16</v>
      </c>
      <c r="AC445" s="24">
        <f t="shared" si="81"/>
        <v>0</v>
      </c>
      <c r="AD445" s="24">
        <f t="shared" si="82"/>
        <v>0</v>
      </c>
      <c r="AE445" s="56">
        <f t="shared" si="83"/>
        <v>-82.741500000000002</v>
      </c>
      <c r="AF445" s="24">
        <f t="shared" si="84"/>
        <v>-82.741500000000002</v>
      </c>
      <c r="AG445" s="39">
        <f t="shared" si="87"/>
        <v>0</v>
      </c>
      <c r="AH445" s="39">
        <f t="shared" si="88"/>
        <v>0</v>
      </c>
      <c r="AI445" s="65">
        <f t="shared" si="89"/>
        <v>10.631250000000001</v>
      </c>
      <c r="AJ445" s="65">
        <f t="shared" si="90"/>
        <v>-105.70500000000001</v>
      </c>
      <c r="AK445" s="58">
        <f t="shared" si="91"/>
        <v>3</v>
      </c>
      <c r="AL445" s="58">
        <f t="shared" si="92"/>
        <v>60</v>
      </c>
      <c r="AM445" s="58">
        <f t="shared" si="93"/>
        <v>240</v>
      </c>
    </row>
    <row r="446" spans="27:39" ht="20.100000000000001" customHeight="1" x14ac:dyDescent="0.2">
      <c r="AA446">
        <f t="shared" si="86"/>
        <v>19</v>
      </c>
      <c r="AB446" s="24">
        <f t="shared" si="85"/>
        <v>2.2799999999999998</v>
      </c>
      <c r="AC446" s="24">
        <f t="shared" si="81"/>
        <v>0</v>
      </c>
      <c r="AD446" s="24">
        <f t="shared" si="82"/>
        <v>0</v>
      </c>
      <c r="AE446" s="56">
        <f t="shared" si="83"/>
        <v>-81.465750000000014</v>
      </c>
      <c r="AF446" s="24">
        <f t="shared" si="84"/>
        <v>-81.465750000000014</v>
      </c>
      <c r="AG446" s="39">
        <f t="shared" si="87"/>
        <v>0</v>
      </c>
      <c r="AH446" s="39">
        <f t="shared" si="88"/>
        <v>0</v>
      </c>
      <c r="AI446" s="65">
        <f t="shared" si="89"/>
        <v>10.631250000000001</v>
      </c>
      <c r="AJ446" s="65">
        <f t="shared" si="90"/>
        <v>-105.70500000000001</v>
      </c>
      <c r="AK446" s="58">
        <f t="shared" si="91"/>
        <v>3</v>
      </c>
      <c r="AL446" s="58">
        <f t="shared" si="92"/>
        <v>60</v>
      </c>
      <c r="AM446" s="58">
        <f t="shared" si="93"/>
        <v>240</v>
      </c>
    </row>
    <row r="447" spans="27:39" ht="20.100000000000001" customHeight="1" x14ac:dyDescent="0.2">
      <c r="AA447">
        <f t="shared" si="86"/>
        <v>20</v>
      </c>
      <c r="AB447" s="24">
        <f t="shared" si="85"/>
        <v>2.4</v>
      </c>
      <c r="AC447" s="24">
        <f t="shared" si="81"/>
        <v>0</v>
      </c>
      <c r="AD447" s="24">
        <f t="shared" si="82"/>
        <v>0</v>
      </c>
      <c r="AE447" s="56">
        <f t="shared" si="83"/>
        <v>-80.190000000000012</v>
      </c>
      <c r="AF447" s="24">
        <f t="shared" si="84"/>
        <v>-80.190000000000012</v>
      </c>
      <c r="AG447" s="39">
        <f t="shared" si="87"/>
        <v>0</v>
      </c>
      <c r="AH447" s="39">
        <f t="shared" si="88"/>
        <v>0</v>
      </c>
      <c r="AI447" s="65">
        <f t="shared" si="89"/>
        <v>10.631250000000001</v>
      </c>
      <c r="AJ447" s="65">
        <f t="shared" si="90"/>
        <v>-105.70500000000001</v>
      </c>
      <c r="AK447" s="58">
        <f t="shared" si="91"/>
        <v>3</v>
      </c>
      <c r="AL447" s="58">
        <f t="shared" si="92"/>
        <v>60</v>
      </c>
      <c r="AM447" s="58">
        <f t="shared" si="93"/>
        <v>240</v>
      </c>
    </row>
    <row r="448" spans="27:39" ht="20.100000000000001" customHeight="1" x14ac:dyDescent="0.2">
      <c r="AA448">
        <f t="shared" si="86"/>
        <v>21</v>
      </c>
      <c r="AB448" s="24">
        <f t="shared" si="85"/>
        <v>2.52</v>
      </c>
      <c r="AC448" s="24">
        <f t="shared" si="81"/>
        <v>0</v>
      </c>
      <c r="AD448" s="24">
        <f t="shared" si="82"/>
        <v>0</v>
      </c>
      <c r="AE448" s="56">
        <f t="shared" si="83"/>
        <v>-78.91425000000001</v>
      </c>
      <c r="AF448" s="24">
        <f t="shared" si="84"/>
        <v>-78.91425000000001</v>
      </c>
      <c r="AG448" s="39">
        <f t="shared" si="87"/>
        <v>0</v>
      </c>
      <c r="AH448" s="39">
        <f t="shared" si="88"/>
        <v>0</v>
      </c>
      <c r="AI448" s="65">
        <f t="shared" si="89"/>
        <v>10.631250000000001</v>
      </c>
      <c r="AJ448" s="65">
        <f t="shared" si="90"/>
        <v>-105.70500000000001</v>
      </c>
      <c r="AK448" s="58">
        <f t="shared" si="91"/>
        <v>3</v>
      </c>
      <c r="AL448" s="58">
        <f t="shared" si="92"/>
        <v>60</v>
      </c>
      <c r="AM448" s="58">
        <f t="shared" si="93"/>
        <v>240</v>
      </c>
    </row>
    <row r="449" spans="27:39" ht="20.100000000000001" customHeight="1" x14ac:dyDescent="0.2">
      <c r="AA449">
        <f t="shared" si="86"/>
        <v>22</v>
      </c>
      <c r="AB449" s="24">
        <f t="shared" si="85"/>
        <v>2.64</v>
      </c>
      <c r="AC449" s="24">
        <f t="shared" si="81"/>
        <v>0</v>
      </c>
      <c r="AD449" s="24">
        <f t="shared" si="82"/>
        <v>0</v>
      </c>
      <c r="AE449" s="56">
        <f t="shared" si="83"/>
        <v>-77.638500000000008</v>
      </c>
      <c r="AF449" s="24">
        <f t="shared" si="84"/>
        <v>-77.638500000000008</v>
      </c>
      <c r="AG449" s="39">
        <f t="shared" si="87"/>
        <v>0</v>
      </c>
      <c r="AH449" s="39">
        <f t="shared" si="88"/>
        <v>0</v>
      </c>
      <c r="AI449" s="65">
        <f t="shared" si="89"/>
        <v>10.631250000000001</v>
      </c>
      <c r="AJ449" s="65">
        <f t="shared" si="90"/>
        <v>-105.70500000000001</v>
      </c>
      <c r="AK449" s="58">
        <f t="shared" si="91"/>
        <v>3</v>
      </c>
      <c r="AL449" s="58">
        <f t="shared" si="92"/>
        <v>60</v>
      </c>
      <c r="AM449" s="58">
        <f t="shared" si="93"/>
        <v>240</v>
      </c>
    </row>
    <row r="450" spans="27:39" ht="20.100000000000001" customHeight="1" x14ac:dyDescent="0.2">
      <c r="AA450">
        <f t="shared" si="86"/>
        <v>23</v>
      </c>
      <c r="AB450" s="24">
        <f t="shared" si="85"/>
        <v>2.76</v>
      </c>
      <c r="AC450" s="24">
        <f t="shared" si="81"/>
        <v>0</v>
      </c>
      <c r="AD450" s="24">
        <f t="shared" si="82"/>
        <v>0</v>
      </c>
      <c r="AE450" s="56">
        <f t="shared" si="83"/>
        <v>-76.362750000000005</v>
      </c>
      <c r="AF450" s="24">
        <f t="shared" si="84"/>
        <v>-76.362750000000005</v>
      </c>
      <c r="AG450" s="39">
        <f t="shared" si="87"/>
        <v>0</v>
      </c>
      <c r="AH450" s="39">
        <f t="shared" si="88"/>
        <v>0</v>
      </c>
      <c r="AI450" s="65">
        <f t="shared" si="89"/>
        <v>10.631250000000001</v>
      </c>
      <c r="AJ450" s="65">
        <f t="shared" si="90"/>
        <v>-105.70500000000001</v>
      </c>
      <c r="AK450" s="58">
        <f t="shared" si="91"/>
        <v>3</v>
      </c>
      <c r="AL450" s="58">
        <f t="shared" si="92"/>
        <v>60</v>
      </c>
      <c r="AM450" s="58">
        <f t="shared" si="93"/>
        <v>240</v>
      </c>
    </row>
    <row r="451" spans="27:39" ht="20.100000000000001" customHeight="1" x14ac:dyDescent="0.2">
      <c r="AA451">
        <f t="shared" si="86"/>
        <v>24</v>
      </c>
      <c r="AB451" s="24">
        <f t="shared" si="85"/>
        <v>2.88</v>
      </c>
      <c r="AC451" s="24">
        <f t="shared" si="81"/>
        <v>0</v>
      </c>
      <c r="AD451" s="24">
        <f t="shared" si="82"/>
        <v>0</v>
      </c>
      <c r="AE451" s="56">
        <f t="shared" si="83"/>
        <v>-75.087000000000018</v>
      </c>
      <c r="AF451" s="24">
        <f t="shared" si="84"/>
        <v>-75.087000000000018</v>
      </c>
      <c r="AG451" s="39">
        <f t="shared" si="87"/>
        <v>0</v>
      </c>
      <c r="AH451" s="39">
        <f t="shared" si="88"/>
        <v>0</v>
      </c>
      <c r="AI451" s="65">
        <f t="shared" si="89"/>
        <v>10.631250000000001</v>
      </c>
      <c r="AJ451" s="65">
        <f t="shared" si="90"/>
        <v>-105.70500000000001</v>
      </c>
      <c r="AK451" s="58">
        <f t="shared" si="91"/>
        <v>3</v>
      </c>
      <c r="AL451" s="58">
        <f t="shared" si="92"/>
        <v>60</v>
      </c>
      <c r="AM451" s="58">
        <f t="shared" si="93"/>
        <v>240</v>
      </c>
    </row>
    <row r="452" spans="27:39" ht="20.100000000000001" customHeight="1" x14ac:dyDescent="0.2">
      <c r="AA452">
        <f t="shared" si="86"/>
        <v>25</v>
      </c>
      <c r="AB452" s="24">
        <f t="shared" si="85"/>
        <v>3</v>
      </c>
      <c r="AC452" s="24">
        <f t="shared" si="81"/>
        <v>0</v>
      </c>
      <c r="AD452" s="24">
        <f t="shared" si="82"/>
        <v>0</v>
      </c>
      <c r="AE452" s="56">
        <f t="shared" si="83"/>
        <v>-73.811250000000001</v>
      </c>
      <c r="AF452" s="24">
        <f t="shared" si="84"/>
        <v>-73.811250000000001</v>
      </c>
      <c r="AG452" s="39">
        <f t="shared" si="87"/>
        <v>0</v>
      </c>
      <c r="AH452" s="39">
        <f t="shared" si="88"/>
        <v>0</v>
      </c>
      <c r="AI452" s="65">
        <f t="shared" si="89"/>
        <v>10.631250000000001</v>
      </c>
      <c r="AJ452" s="65">
        <f t="shared" si="90"/>
        <v>-105.70500000000001</v>
      </c>
      <c r="AK452" s="58">
        <f t="shared" si="91"/>
        <v>3</v>
      </c>
      <c r="AL452" s="58">
        <f t="shared" si="92"/>
        <v>60</v>
      </c>
      <c r="AM452" s="58">
        <f t="shared" si="93"/>
        <v>240</v>
      </c>
    </row>
    <row r="453" spans="27:39" ht="20.100000000000001" customHeight="1" x14ac:dyDescent="0.2">
      <c r="AA453">
        <f t="shared" si="86"/>
        <v>26</v>
      </c>
      <c r="AB453" s="24">
        <f t="shared" si="85"/>
        <v>3.12</v>
      </c>
      <c r="AC453" s="24">
        <f t="shared" si="81"/>
        <v>-7.3440000000000065</v>
      </c>
      <c r="AD453" s="24">
        <f t="shared" si="82"/>
        <v>-0.43776000000000082</v>
      </c>
      <c r="AE453" s="56">
        <f t="shared" si="83"/>
        <v>-72.535500000000013</v>
      </c>
      <c r="AF453" s="24">
        <f t="shared" si="84"/>
        <v>-72.535500435456001</v>
      </c>
      <c r="AG453" s="39">
        <f t="shared" si="87"/>
        <v>0</v>
      </c>
      <c r="AH453" s="39">
        <f t="shared" si="88"/>
        <v>0</v>
      </c>
      <c r="AI453" s="65">
        <f t="shared" si="89"/>
        <v>10.631250000000001</v>
      </c>
      <c r="AJ453" s="65">
        <f t="shared" si="90"/>
        <v>-105.70500000000001</v>
      </c>
      <c r="AK453" s="58">
        <f t="shared" si="91"/>
        <v>3</v>
      </c>
      <c r="AL453" s="58">
        <f t="shared" si="92"/>
        <v>60</v>
      </c>
      <c r="AM453" s="58">
        <f t="shared" si="93"/>
        <v>240</v>
      </c>
    </row>
    <row r="454" spans="27:39" ht="20.100000000000001" customHeight="1" x14ac:dyDescent="0.2">
      <c r="AA454">
        <f t="shared" si="86"/>
        <v>27</v>
      </c>
      <c r="AB454" s="24">
        <f t="shared" si="85"/>
        <v>3.24</v>
      </c>
      <c r="AC454" s="24">
        <f t="shared" si="81"/>
        <v>-14.976000000000013</v>
      </c>
      <c r="AD454" s="24">
        <f t="shared" si="82"/>
        <v>-1.7740800000000032</v>
      </c>
      <c r="AE454" s="56">
        <f t="shared" si="83"/>
        <v>-71.259749999999997</v>
      </c>
      <c r="AF454" s="24">
        <f t="shared" si="84"/>
        <v>-71.259757022591998</v>
      </c>
      <c r="AG454" s="39">
        <f t="shared" si="87"/>
        <v>0</v>
      </c>
      <c r="AH454" s="39">
        <f t="shared" si="88"/>
        <v>0</v>
      </c>
      <c r="AI454" s="65">
        <f t="shared" si="89"/>
        <v>10.631250000000001</v>
      </c>
      <c r="AJ454" s="65">
        <f t="shared" si="90"/>
        <v>-105.70500000000001</v>
      </c>
      <c r="AK454" s="58">
        <f t="shared" si="91"/>
        <v>3</v>
      </c>
      <c r="AL454" s="58">
        <f t="shared" si="92"/>
        <v>60</v>
      </c>
      <c r="AM454" s="58">
        <f t="shared" si="93"/>
        <v>240</v>
      </c>
    </row>
    <row r="455" spans="27:39" ht="20.100000000000001" customHeight="1" x14ac:dyDescent="0.2">
      <c r="AA455">
        <f t="shared" si="86"/>
        <v>28</v>
      </c>
      <c r="AB455" s="24">
        <f t="shared" si="85"/>
        <v>3.36</v>
      </c>
      <c r="AC455" s="24">
        <f t="shared" si="81"/>
        <v>-22.895999999999994</v>
      </c>
      <c r="AD455" s="24">
        <f t="shared" si="82"/>
        <v>-4.0435199999999973</v>
      </c>
      <c r="AE455" s="56">
        <f t="shared" si="83"/>
        <v>-69.984000000000009</v>
      </c>
      <c r="AF455" s="24">
        <f t="shared" si="84"/>
        <v>-69.984035831808001</v>
      </c>
      <c r="AG455" s="39">
        <f t="shared" si="87"/>
        <v>0</v>
      </c>
      <c r="AH455" s="39">
        <f t="shared" si="88"/>
        <v>0</v>
      </c>
      <c r="AI455" s="65">
        <f t="shared" si="89"/>
        <v>10.631250000000001</v>
      </c>
      <c r="AJ455" s="65">
        <f t="shared" si="90"/>
        <v>-105.70500000000001</v>
      </c>
      <c r="AK455" s="58">
        <f t="shared" si="91"/>
        <v>3</v>
      </c>
      <c r="AL455" s="58">
        <f t="shared" si="92"/>
        <v>60</v>
      </c>
      <c r="AM455" s="58">
        <f t="shared" si="93"/>
        <v>240</v>
      </c>
    </row>
    <row r="456" spans="27:39" ht="20.100000000000001" customHeight="1" x14ac:dyDescent="0.2">
      <c r="AA456">
        <f t="shared" si="86"/>
        <v>29</v>
      </c>
      <c r="AB456" s="24">
        <f t="shared" si="85"/>
        <v>3.48</v>
      </c>
      <c r="AC456" s="24">
        <f t="shared" si="81"/>
        <v>-31.103999999999999</v>
      </c>
      <c r="AD456" s="24">
        <f t="shared" si="82"/>
        <v>-7.28064</v>
      </c>
      <c r="AE456" s="56">
        <f t="shared" si="83"/>
        <v>-68.708250000000007</v>
      </c>
      <c r="AF456" s="24">
        <f t="shared" si="84"/>
        <v>-68.708364130944005</v>
      </c>
      <c r="AG456" s="39">
        <f t="shared" si="87"/>
        <v>0</v>
      </c>
      <c r="AH456" s="39">
        <f t="shared" si="88"/>
        <v>0</v>
      </c>
      <c r="AI456" s="65">
        <f t="shared" si="89"/>
        <v>10.631250000000001</v>
      </c>
      <c r="AJ456" s="65">
        <f t="shared" si="90"/>
        <v>-105.70500000000001</v>
      </c>
      <c r="AK456" s="58">
        <f t="shared" si="91"/>
        <v>3</v>
      </c>
      <c r="AL456" s="58">
        <f t="shared" si="92"/>
        <v>60</v>
      </c>
      <c r="AM456" s="58">
        <f t="shared" si="93"/>
        <v>240</v>
      </c>
    </row>
    <row r="457" spans="27:39" ht="20.100000000000001" customHeight="1" x14ac:dyDescent="0.2">
      <c r="AA457">
        <f t="shared" si="86"/>
        <v>30</v>
      </c>
      <c r="AB457" s="24">
        <f t="shared" si="85"/>
        <v>3.6</v>
      </c>
      <c r="AC457" s="24">
        <f t="shared" si="81"/>
        <v>-39.600000000000009</v>
      </c>
      <c r="AD457" s="24">
        <f t="shared" si="82"/>
        <v>-11.520000000000003</v>
      </c>
      <c r="AE457" s="56">
        <f t="shared" si="83"/>
        <v>-67.432500000000005</v>
      </c>
      <c r="AF457" s="24">
        <f t="shared" si="84"/>
        <v>-67.432780800000003</v>
      </c>
      <c r="AG457" s="39">
        <f t="shared" si="87"/>
        <v>0</v>
      </c>
      <c r="AH457" s="39">
        <f t="shared" si="88"/>
        <v>0</v>
      </c>
      <c r="AI457" s="65">
        <f t="shared" si="89"/>
        <v>10.631250000000001</v>
      </c>
      <c r="AJ457" s="65">
        <f t="shared" si="90"/>
        <v>-105.70500000000001</v>
      </c>
      <c r="AK457" s="58">
        <f t="shared" si="91"/>
        <v>3</v>
      </c>
      <c r="AL457" s="58">
        <f t="shared" si="92"/>
        <v>60</v>
      </c>
      <c r="AM457" s="58">
        <f t="shared" si="93"/>
        <v>240</v>
      </c>
    </row>
    <row r="458" spans="27:39" ht="20.100000000000001" customHeight="1" x14ac:dyDescent="0.2">
      <c r="AA458">
        <f t="shared" si="86"/>
        <v>31</v>
      </c>
      <c r="AB458" s="24">
        <f t="shared" si="85"/>
        <v>3.72</v>
      </c>
      <c r="AC458" s="24">
        <f t="shared" si="81"/>
        <v>-48.384000000000015</v>
      </c>
      <c r="AD458" s="24">
        <f t="shared" si="82"/>
        <v>-16.796160000000011</v>
      </c>
      <c r="AE458" s="56">
        <f t="shared" si="83"/>
        <v>-66.156750000000002</v>
      </c>
      <c r="AF458" s="24">
        <f t="shared" si="84"/>
        <v>-66.157336745856</v>
      </c>
      <c r="AG458" s="39">
        <f t="shared" si="87"/>
        <v>0</v>
      </c>
      <c r="AH458" s="39">
        <f t="shared" si="88"/>
        <v>0</v>
      </c>
      <c r="AI458" s="65">
        <f t="shared" si="89"/>
        <v>10.631250000000001</v>
      </c>
      <c r="AJ458" s="65">
        <f t="shared" si="90"/>
        <v>-105.70500000000001</v>
      </c>
      <c r="AK458" s="58">
        <f t="shared" si="91"/>
        <v>3</v>
      </c>
      <c r="AL458" s="58">
        <f t="shared" si="92"/>
        <v>60</v>
      </c>
      <c r="AM458" s="58">
        <f t="shared" si="93"/>
        <v>240</v>
      </c>
    </row>
    <row r="459" spans="27:39" ht="20.100000000000001" customHeight="1" x14ac:dyDescent="0.2">
      <c r="AA459">
        <f t="shared" si="86"/>
        <v>32</v>
      </c>
      <c r="AB459" s="24">
        <f t="shared" si="85"/>
        <v>3.84</v>
      </c>
      <c r="AC459" s="24">
        <f t="shared" ref="AC459:AC490" si="94" xml:space="preserve"> IF( AB459 &lt;= AK459, AG459, AG459 - AL459*(AB459 - AK459) - (AM459 - AL459)*(AB459 - AK459)^2/(2*(L - AK459))   )</f>
        <v>-57.455999999999989</v>
      </c>
      <c r="AD459" s="24">
        <f t="shared" ref="AD459:AD490" si="95" xml:space="preserve"> IF( AB459 &lt;= AK459,  AH459 + AG459*AB459,   AH459 + AG459*AB459  - AL459*(AB459 - AK459)^2/2 - (AM459 - AL459)*(AB459 - AK459)^3/(6*(L - AK459) )   )</f>
        <v>-23.143679999999989</v>
      </c>
      <c r="AE459" s="56">
        <f t="shared" ref="AE459:AE490" si="96" xml:space="preserve"> AJ459 +  AI459*AB459 + AH459*AB459^2*100000/(2*E*I) + AG459*AB459^3*100000/(6*E*I)</f>
        <v>-64.881</v>
      </c>
      <c r="AF459" s="24">
        <f t="shared" ref="AF459:AF490" si="97" xml:space="preserve"> IF( AB459 &lt;= AK459,  AE459,        AE459  - AL459*(AB459 - AK459)^4*100000/(24*E*I) - (AM459 - AL459)*(AB459 - AK459)^5*100000/(120*E*I*(L - AK459) )  )</f>
        <v>-64.882095316992007</v>
      </c>
      <c r="AG459" s="39">
        <f t="shared" si="87"/>
        <v>0</v>
      </c>
      <c r="AH459" s="39">
        <f t="shared" si="88"/>
        <v>0</v>
      </c>
      <c r="AI459" s="65">
        <f t="shared" si="89"/>
        <v>10.631250000000001</v>
      </c>
      <c r="AJ459" s="65">
        <f t="shared" si="90"/>
        <v>-105.70500000000001</v>
      </c>
      <c r="AK459" s="58">
        <f t="shared" si="91"/>
        <v>3</v>
      </c>
      <c r="AL459" s="58">
        <f t="shared" si="92"/>
        <v>60</v>
      </c>
      <c r="AM459" s="58">
        <f t="shared" si="93"/>
        <v>240</v>
      </c>
    </row>
    <row r="460" spans="27:39" ht="20.100000000000001" customHeight="1" x14ac:dyDescent="0.2">
      <c r="AA460">
        <f t="shared" si="86"/>
        <v>33</v>
      </c>
      <c r="AB460" s="24">
        <f t="shared" ref="AB460:AB491" si="98" xml:space="preserve"> L*AA460/100</f>
        <v>3.96</v>
      </c>
      <c r="AC460" s="24">
        <f t="shared" si="94"/>
        <v>-66.816000000000003</v>
      </c>
      <c r="AD460" s="24">
        <f t="shared" si="95"/>
        <v>-30.59712</v>
      </c>
      <c r="AE460" s="56">
        <f t="shared" si="96"/>
        <v>-63.605250000000005</v>
      </c>
      <c r="AF460" s="24">
        <f t="shared" si="97"/>
        <v>-63.607132718208007</v>
      </c>
      <c r="AG460" s="39">
        <f t="shared" si="87"/>
        <v>0</v>
      </c>
      <c r="AH460" s="39">
        <f t="shared" si="88"/>
        <v>0</v>
      </c>
      <c r="AI460" s="65">
        <f t="shared" si="89"/>
        <v>10.631250000000001</v>
      </c>
      <c r="AJ460" s="65">
        <f t="shared" si="90"/>
        <v>-105.70500000000001</v>
      </c>
      <c r="AK460" s="58">
        <f t="shared" si="91"/>
        <v>3</v>
      </c>
      <c r="AL460" s="58">
        <f t="shared" si="92"/>
        <v>60</v>
      </c>
      <c r="AM460" s="58">
        <f t="shared" si="93"/>
        <v>240</v>
      </c>
    </row>
    <row r="461" spans="27:39" ht="20.100000000000001" customHeight="1" x14ac:dyDescent="0.2">
      <c r="AA461">
        <f t="shared" si="86"/>
        <v>34</v>
      </c>
      <c r="AB461" s="24">
        <f t="shared" si="98"/>
        <v>4.08</v>
      </c>
      <c r="AC461" s="24">
        <f t="shared" si="94"/>
        <v>-76.464000000000013</v>
      </c>
      <c r="AD461" s="24">
        <f t="shared" si="95"/>
        <v>-39.191040000000008</v>
      </c>
      <c r="AE461" s="56">
        <f t="shared" si="96"/>
        <v>-62.329500000000003</v>
      </c>
      <c r="AF461" s="24">
        <f t="shared" si="97"/>
        <v>-62.332538425344005</v>
      </c>
      <c r="AG461" s="39">
        <f t="shared" si="87"/>
        <v>0</v>
      </c>
      <c r="AH461" s="39">
        <f t="shared" si="88"/>
        <v>0</v>
      </c>
      <c r="AI461" s="65">
        <f t="shared" si="89"/>
        <v>10.631250000000001</v>
      </c>
      <c r="AJ461" s="65">
        <f t="shared" si="90"/>
        <v>-105.70500000000001</v>
      </c>
      <c r="AK461" s="58">
        <f t="shared" si="91"/>
        <v>3</v>
      </c>
      <c r="AL461" s="58">
        <f t="shared" si="92"/>
        <v>60</v>
      </c>
      <c r="AM461" s="58">
        <f t="shared" si="93"/>
        <v>240</v>
      </c>
    </row>
    <row r="462" spans="27:39" ht="20.100000000000001" customHeight="1" x14ac:dyDescent="0.2">
      <c r="AA462">
        <f t="shared" si="86"/>
        <v>35</v>
      </c>
      <c r="AB462" s="24">
        <f t="shared" si="98"/>
        <v>4.2</v>
      </c>
      <c r="AC462" s="24">
        <f t="shared" si="94"/>
        <v>-86.40000000000002</v>
      </c>
      <c r="AD462" s="24">
        <f t="shared" si="95"/>
        <v>-48.960000000000015</v>
      </c>
      <c r="AE462" s="56">
        <f t="shared" si="96"/>
        <v>-61.053750000000008</v>
      </c>
      <c r="AF462" s="24">
        <f t="shared" si="97"/>
        <v>-61.058415600000011</v>
      </c>
      <c r="AG462" s="39">
        <f t="shared" si="87"/>
        <v>0</v>
      </c>
      <c r="AH462" s="39">
        <f t="shared" si="88"/>
        <v>0</v>
      </c>
      <c r="AI462" s="65">
        <f t="shared" si="89"/>
        <v>10.631250000000001</v>
      </c>
      <c r="AJ462" s="65">
        <f t="shared" si="90"/>
        <v>-105.70500000000001</v>
      </c>
      <c r="AK462" s="58">
        <f t="shared" si="91"/>
        <v>3</v>
      </c>
      <c r="AL462" s="58">
        <f t="shared" si="92"/>
        <v>60</v>
      </c>
      <c r="AM462" s="58">
        <f t="shared" si="93"/>
        <v>240</v>
      </c>
    </row>
    <row r="463" spans="27:39" ht="20.100000000000001" customHeight="1" x14ac:dyDescent="0.2">
      <c r="AA463">
        <f t="shared" si="86"/>
        <v>36</v>
      </c>
      <c r="AB463" s="24">
        <f t="shared" si="98"/>
        <v>4.32</v>
      </c>
      <c r="AC463" s="24">
        <f t="shared" si="94"/>
        <v>-96.624000000000024</v>
      </c>
      <c r="AD463" s="24">
        <f t="shared" si="95"/>
        <v>-59.938560000000031</v>
      </c>
      <c r="AE463" s="56">
        <f t="shared" si="96"/>
        <v>-59.778000000000006</v>
      </c>
      <c r="AF463" s="24">
        <f t="shared" si="97"/>
        <v>-59.784881504255999</v>
      </c>
      <c r="AG463" s="39">
        <f t="shared" si="87"/>
        <v>0</v>
      </c>
      <c r="AH463" s="39">
        <f t="shared" si="88"/>
        <v>0</v>
      </c>
      <c r="AI463" s="65">
        <f t="shared" si="89"/>
        <v>10.631250000000001</v>
      </c>
      <c r="AJ463" s="65">
        <f t="shared" si="90"/>
        <v>-105.70500000000001</v>
      </c>
      <c r="AK463" s="58">
        <f t="shared" si="91"/>
        <v>3</v>
      </c>
      <c r="AL463" s="58">
        <f t="shared" si="92"/>
        <v>60</v>
      </c>
      <c r="AM463" s="58">
        <f t="shared" si="93"/>
        <v>240</v>
      </c>
    </row>
    <row r="464" spans="27:39" ht="20.100000000000001" customHeight="1" x14ac:dyDescent="0.2">
      <c r="AA464">
        <f t="shared" si="86"/>
        <v>37</v>
      </c>
      <c r="AB464" s="24">
        <f t="shared" si="98"/>
        <v>4.4400000000000004</v>
      </c>
      <c r="AC464" s="24">
        <f t="shared" si="94"/>
        <v>-107.13600000000002</v>
      </c>
      <c r="AD464" s="24">
        <f t="shared" si="95"/>
        <v>-72.161280000000048</v>
      </c>
      <c r="AE464" s="56">
        <f t="shared" si="96"/>
        <v>-58.502250000000004</v>
      </c>
      <c r="AF464" s="24">
        <f t="shared" si="97"/>
        <v>-58.512067915392009</v>
      </c>
      <c r="AG464" s="39">
        <f t="shared" si="87"/>
        <v>0</v>
      </c>
      <c r="AH464" s="39">
        <f t="shared" si="88"/>
        <v>0</v>
      </c>
      <c r="AI464" s="65">
        <f t="shared" si="89"/>
        <v>10.631250000000001</v>
      </c>
      <c r="AJ464" s="65">
        <f t="shared" si="90"/>
        <v>-105.70500000000001</v>
      </c>
      <c r="AK464" s="58">
        <f t="shared" si="91"/>
        <v>3</v>
      </c>
      <c r="AL464" s="58">
        <f t="shared" si="92"/>
        <v>60</v>
      </c>
      <c r="AM464" s="58">
        <f t="shared" si="93"/>
        <v>240</v>
      </c>
    </row>
    <row r="465" spans="27:39" ht="20.100000000000001" customHeight="1" x14ac:dyDescent="0.2">
      <c r="AA465">
        <f t="shared" si="86"/>
        <v>38</v>
      </c>
      <c r="AB465" s="24">
        <f t="shared" si="98"/>
        <v>4.5599999999999996</v>
      </c>
      <c r="AC465" s="24">
        <f t="shared" si="94"/>
        <v>-117.93599999999996</v>
      </c>
      <c r="AD465" s="24">
        <f t="shared" si="95"/>
        <v>-85.66271999999995</v>
      </c>
      <c r="AE465" s="56">
        <f t="shared" si="96"/>
        <v>-57.226500000000009</v>
      </c>
      <c r="AF465" s="24">
        <f t="shared" si="97"/>
        <v>-57.240121540608008</v>
      </c>
      <c r="AG465" s="39">
        <f t="shared" si="87"/>
        <v>0</v>
      </c>
      <c r="AH465" s="39">
        <f t="shared" si="88"/>
        <v>0</v>
      </c>
      <c r="AI465" s="65">
        <f t="shared" si="89"/>
        <v>10.631250000000001</v>
      </c>
      <c r="AJ465" s="65">
        <f t="shared" si="90"/>
        <v>-105.70500000000001</v>
      </c>
      <c r="AK465" s="58">
        <f t="shared" si="91"/>
        <v>3</v>
      </c>
      <c r="AL465" s="58">
        <f t="shared" si="92"/>
        <v>60</v>
      </c>
      <c r="AM465" s="58">
        <f t="shared" si="93"/>
        <v>240</v>
      </c>
    </row>
    <row r="466" spans="27:39" ht="20.100000000000001" customHeight="1" x14ac:dyDescent="0.2">
      <c r="AA466">
        <f t="shared" si="86"/>
        <v>39</v>
      </c>
      <c r="AB466" s="24">
        <f t="shared" si="98"/>
        <v>4.68</v>
      </c>
      <c r="AC466" s="24">
        <f t="shared" si="94"/>
        <v>-129.02399999999997</v>
      </c>
      <c r="AD466" s="24">
        <f t="shared" si="95"/>
        <v>-100.47743999999996</v>
      </c>
      <c r="AE466" s="56">
        <f t="shared" si="96"/>
        <v>-55.950750000000006</v>
      </c>
      <c r="AF466" s="24">
        <f t="shared" si="97"/>
        <v>-55.969204431744004</v>
      </c>
      <c r="AG466" s="39">
        <f t="shared" si="87"/>
        <v>0</v>
      </c>
      <c r="AH466" s="39">
        <f t="shared" si="88"/>
        <v>0</v>
      </c>
      <c r="AI466" s="65">
        <f t="shared" si="89"/>
        <v>10.631250000000001</v>
      </c>
      <c r="AJ466" s="65">
        <f t="shared" si="90"/>
        <v>-105.70500000000001</v>
      </c>
      <c r="AK466" s="58">
        <f t="shared" si="91"/>
        <v>3</v>
      </c>
      <c r="AL466" s="58">
        <f t="shared" si="92"/>
        <v>60</v>
      </c>
      <c r="AM466" s="58">
        <f t="shared" si="93"/>
        <v>240</v>
      </c>
    </row>
    <row r="467" spans="27:39" ht="20.100000000000001" customHeight="1" x14ac:dyDescent="0.2">
      <c r="AA467">
        <f t="shared" si="86"/>
        <v>40</v>
      </c>
      <c r="AB467" s="24">
        <f t="shared" si="98"/>
        <v>4.8</v>
      </c>
      <c r="AC467" s="24">
        <f t="shared" si="94"/>
        <v>-140.39999999999998</v>
      </c>
      <c r="AD467" s="24">
        <f t="shared" si="95"/>
        <v>-116.63999999999997</v>
      </c>
      <c r="AE467" s="56">
        <f t="shared" si="96"/>
        <v>-54.675000000000004</v>
      </c>
      <c r="AF467" s="24">
        <f t="shared" si="97"/>
        <v>-54.699494400000006</v>
      </c>
      <c r="AG467" s="39">
        <f t="shared" si="87"/>
        <v>0</v>
      </c>
      <c r="AH467" s="39">
        <f t="shared" si="88"/>
        <v>0</v>
      </c>
      <c r="AI467" s="65">
        <f t="shared" si="89"/>
        <v>10.631250000000001</v>
      </c>
      <c r="AJ467" s="65">
        <f t="shared" si="90"/>
        <v>-105.70500000000001</v>
      </c>
      <c r="AK467" s="58">
        <f t="shared" si="91"/>
        <v>3</v>
      </c>
      <c r="AL467" s="58">
        <f t="shared" si="92"/>
        <v>60</v>
      </c>
      <c r="AM467" s="58">
        <f t="shared" si="93"/>
        <v>240</v>
      </c>
    </row>
    <row r="468" spans="27:39" ht="20.100000000000001" customHeight="1" x14ac:dyDescent="0.2">
      <c r="AA468">
        <f t="shared" si="86"/>
        <v>41</v>
      </c>
      <c r="AB468" s="24">
        <f t="shared" si="98"/>
        <v>4.92</v>
      </c>
      <c r="AC468" s="24">
        <f t="shared" si="94"/>
        <v>-152.06399999999999</v>
      </c>
      <c r="AD468" s="24">
        <f t="shared" si="95"/>
        <v>-134.18495999999999</v>
      </c>
      <c r="AE468" s="56">
        <f t="shared" si="96"/>
        <v>-53.399250000000009</v>
      </c>
      <c r="AF468" s="24">
        <f t="shared" si="97"/>
        <v>-53.431185430656008</v>
      </c>
      <c r="AG468" s="39">
        <f t="shared" si="87"/>
        <v>0</v>
      </c>
      <c r="AH468" s="39">
        <f t="shared" si="88"/>
        <v>0</v>
      </c>
      <c r="AI468" s="65">
        <f t="shared" si="89"/>
        <v>10.631250000000001</v>
      </c>
      <c r="AJ468" s="65">
        <f t="shared" si="90"/>
        <v>-105.70500000000001</v>
      </c>
      <c r="AK468" s="58">
        <f t="shared" si="91"/>
        <v>3</v>
      </c>
      <c r="AL468" s="58">
        <f t="shared" si="92"/>
        <v>60</v>
      </c>
      <c r="AM468" s="58">
        <f t="shared" si="93"/>
        <v>240</v>
      </c>
    </row>
    <row r="469" spans="27:39" ht="20.100000000000001" customHeight="1" x14ac:dyDescent="0.2">
      <c r="AA469">
        <f t="shared" si="86"/>
        <v>42</v>
      </c>
      <c r="AB469" s="24">
        <f t="shared" si="98"/>
        <v>5.04</v>
      </c>
      <c r="AC469" s="24">
        <f t="shared" si="94"/>
        <v>-164.01600000000002</v>
      </c>
      <c r="AD469" s="24">
        <f t="shared" si="95"/>
        <v>-153.14688000000001</v>
      </c>
      <c r="AE469" s="56">
        <f t="shared" si="96"/>
        <v>-52.123500000000007</v>
      </c>
      <c r="AF469" s="24">
        <f t="shared" si="97"/>
        <v>-52.16448809779201</v>
      </c>
      <c r="AG469" s="39">
        <f t="shared" si="87"/>
        <v>0</v>
      </c>
      <c r="AH469" s="39">
        <f t="shared" si="88"/>
        <v>0</v>
      </c>
      <c r="AI469" s="65">
        <f t="shared" si="89"/>
        <v>10.631250000000001</v>
      </c>
      <c r="AJ469" s="65">
        <f t="shared" si="90"/>
        <v>-105.70500000000001</v>
      </c>
      <c r="AK469" s="58">
        <f t="shared" si="91"/>
        <v>3</v>
      </c>
      <c r="AL469" s="58">
        <f t="shared" si="92"/>
        <v>60</v>
      </c>
      <c r="AM469" s="58">
        <f t="shared" si="93"/>
        <v>240</v>
      </c>
    </row>
    <row r="470" spans="27:39" ht="20.100000000000001" customHeight="1" x14ac:dyDescent="0.2">
      <c r="AA470">
        <f t="shared" si="86"/>
        <v>43</v>
      </c>
      <c r="AB470" s="24">
        <f t="shared" si="98"/>
        <v>5.16</v>
      </c>
      <c r="AC470" s="24">
        <f t="shared" si="94"/>
        <v>-176.25600000000003</v>
      </c>
      <c r="AD470" s="24">
        <f t="shared" si="95"/>
        <v>-173.56032000000002</v>
      </c>
      <c r="AE470" s="56">
        <f t="shared" si="96"/>
        <v>-50.847750000000005</v>
      </c>
      <c r="AF470" s="24">
        <f t="shared" si="97"/>
        <v>-50.899629979008004</v>
      </c>
      <c r="AG470" s="39">
        <f t="shared" si="87"/>
        <v>0</v>
      </c>
      <c r="AH470" s="39">
        <f t="shared" si="88"/>
        <v>0</v>
      </c>
      <c r="AI470" s="65">
        <f t="shared" si="89"/>
        <v>10.631250000000001</v>
      </c>
      <c r="AJ470" s="65">
        <f t="shared" si="90"/>
        <v>-105.70500000000001</v>
      </c>
      <c r="AK470" s="58">
        <f t="shared" si="91"/>
        <v>3</v>
      </c>
      <c r="AL470" s="58">
        <f t="shared" si="92"/>
        <v>60</v>
      </c>
      <c r="AM470" s="58">
        <f t="shared" si="93"/>
        <v>240</v>
      </c>
    </row>
    <row r="471" spans="27:39" ht="20.100000000000001" customHeight="1" x14ac:dyDescent="0.2">
      <c r="AA471">
        <f t="shared" si="86"/>
        <v>44</v>
      </c>
      <c r="AB471" s="24">
        <f t="shared" si="98"/>
        <v>5.28</v>
      </c>
      <c r="AC471" s="24">
        <f t="shared" si="94"/>
        <v>-188.78400000000002</v>
      </c>
      <c r="AD471" s="24">
        <f t="shared" si="95"/>
        <v>-195.45984000000004</v>
      </c>
      <c r="AE471" s="56">
        <f t="shared" si="96"/>
        <v>-49.572000000000003</v>
      </c>
      <c r="AF471" s="24">
        <f t="shared" si="97"/>
        <v>-49.636856070143999</v>
      </c>
      <c r="AG471" s="39">
        <f t="shared" si="87"/>
        <v>0</v>
      </c>
      <c r="AH471" s="39">
        <f t="shared" si="88"/>
        <v>0</v>
      </c>
      <c r="AI471" s="65">
        <f t="shared" si="89"/>
        <v>10.631250000000001</v>
      </c>
      <c r="AJ471" s="65">
        <f t="shared" si="90"/>
        <v>-105.70500000000001</v>
      </c>
      <c r="AK471" s="58">
        <f t="shared" si="91"/>
        <v>3</v>
      </c>
      <c r="AL471" s="58">
        <f t="shared" si="92"/>
        <v>60</v>
      </c>
      <c r="AM471" s="58">
        <f t="shared" si="93"/>
        <v>240</v>
      </c>
    </row>
    <row r="472" spans="27:39" ht="20.100000000000001" customHeight="1" x14ac:dyDescent="0.2">
      <c r="AA472">
        <f t="shared" si="86"/>
        <v>45</v>
      </c>
      <c r="AB472" s="24">
        <f t="shared" si="98"/>
        <v>5.4</v>
      </c>
      <c r="AC472" s="24">
        <f t="shared" si="94"/>
        <v>-201.60000000000002</v>
      </c>
      <c r="AD472" s="24">
        <f t="shared" si="95"/>
        <v>-218.88000000000005</v>
      </c>
      <c r="AE472" s="56">
        <f t="shared" si="96"/>
        <v>-48.296250000000001</v>
      </c>
      <c r="AF472" s="24">
        <f t="shared" si="97"/>
        <v>-48.376429199999997</v>
      </c>
      <c r="AG472" s="39">
        <f t="shared" si="87"/>
        <v>0</v>
      </c>
      <c r="AH472" s="39">
        <f t="shared" si="88"/>
        <v>0</v>
      </c>
      <c r="AI472" s="65">
        <f t="shared" si="89"/>
        <v>10.631250000000001</v>
      </c>
      <c r="AJ472" s="65">
        <f t="shared" si="90"/>
        <v>-105.70500000000001</v>
      </c>
      <c r="AK472" s="58">
        <f t="shared" si="91"/>
        <v>3</v>
      </c>
      <c r="AL472" s="58">
        <f t="shared" si="92"/>
        <v>60</v>
      </c>
      <c r="AM472" s="58">
        <f t="shared" si="93"/>
        <v>240</v>
      </c>
    </row>
    <row r="473" spans="27:39" ht="20.100000000000001" customHeight="1" x14ac:dyDescent="0.2">
      <c r="AA473">
        <f t="shared" si="86"/>
        <v>46</v>
      </c>
      <c r="AB473" s="24">
        <f t="shared" si="98"/>
        <v>5.52</v>
      </c>
      <c r="AC473" s="24">
        <f t="shared" si="94"/>
        <v>-214.70399999999998</v>
      </c>
      <c r="AD473" s="24">
        <f t="shared" si="95"/>
        <v>-243.85535999999991</v>
      </c>
      <c r="AE473" s="56">
        <f t="shared" si="96"/>
        <v>-47.020500000000013</v>
      </c>
      <c r="AF473" s="24">
        <f t="shared" si="97"/>
        <v>-47.118630445056013</v>
      </c>
      <c r="AG473" s="39">
        <f t="shared" si="87"/>
        <v>0</v>
      </c>
      <c r="AH473" s="39">
        <f t="shared" si="88"/>
        <v>0</v>
      </c>
      <c r="AI473" s="65">
        <f t="shared" si="89"/>
        <v>10.631250000000001</v>
      </c>
      <c r="AJ473" s="65">
        <f t="shared" si="90"/>
        <v>-105.70500000000001</v>
      </c>
      <c r="AK473" s="58">
        <f t="shared" si="91"/>
        <v>3</v>
      </c>
      <c r="AL473" s="58">
        <f t="shared" si="92"/>
        <v>60</v>
      </c>
      <c r="AM473" s="58">
        <f t="shared" si="93"/>
        <v>240</v>
      </c>
    </row>
    <row r="474" spans="27:39" ht="20.100000000000001" customHeight="1" x14ac:dyDescent="0.2">
      <c r="AA474">
        <f t="shared" si="86"/>
        <v>47</v>
      </c>
      <c r="AB474" s="24">
        <f t="shared" si="98"/>
        <v>5.64</v>
      </c>
      <c r="AC474" s="24">
        <f t="shared" si="94"/>
        <v>-228.09599999999995</v>
      </c>
      <c r="AD474" s="24">
        <f t="shared" si="95"/>
        <v>-270.42047999999988</v>
      </c>
      <c r="AE474" s="56">
        <f t="shared" si="96"/>
        <v>-45.74475000000001</v>
      </c>
      <c r="AF474" s="24">
        <f t="shared" si="97"/>
        <v>-45.863759544192014</v>
      </c>
      <c r="AG474" s="39">
        <f t="shared" si="87"/>
        <v>0</v>
      </c>
      <c r="AH474" s="39">
        <f t="shared" si="88"/>
        <v>0</v>
      </c>
      <c r="AI474" s="65">
        <f t="shared" si="89"/>
        <v>10.631250000000001</v>
      </c>
      <c r="AJ474" s="65">
        <f t="shared" si="90"/>
        <v>-105.70500000000001</v>
      </c>
      <c r="AK474" s="58">
        <f t="shared" si="91"/>
        <v>3</v>
      </c>
      <c r="AL474" s="58">
        <f t="shared" si="92"/>
        <v>60</v>
      </c>
      <c r="AM474" s="58">
        <f t="shared" si="93"/>
        <v>240</v>
      </c>
    </row>
    <row r="475" spans="27:39" ht="20.100000000000001" customHeight="1" x14ac:dyDescent="0.2">
      <c r="AA475">
        <f t="shared" si="86"/>
        <v>48</v>
      </c>
      <c r="AB475" s="24">
        <f t="shared" si="98"/>
        <v>5.76</v>
      </c>
      <c r="AC475" s="24">
        <f t="shared" si="94"/>
        <v>-241.77599999999998</v>
      </c>
      <c r="AD475" s="24">
        <f t="shared" si="95"/>
        <v>-298.60991999999993</v>
      </c>
      <c r="AE475" s="56">
        <f t="shared" si="96"/>
        <v>-44.469000000000008</v>
      </c>
      <c r="AF475" s="24">
        <f t="shared" si="97"/>
        <v>-44.612135313408004</v>
      </c>
      <c r="AG475" s="39">
        <f t="shared" si="87"/>
        <v>0</v>
      </c>
      <c r="AH475" s="39">
        <f t="shared" si="88"/>
        <v>0</v>
      </c>
      <c r="AI475" s="65">
        <f t="shared" si="89"/>
        <v>10.631250000000001</v>
      </c>
      <c r="AJ475" s="65">
        <f t="shared" si="90"/>
        <v>-105.70500000000001</v>
      </c>
      <c r="AK475" s="58">
        <f t="shared" si="91"/>
        <v>3</v>
      </c>
      <c r="AL475" s="58">
        <f t="shared" si="92"/>
        <v>60</v>
      </c>
      <c r="AM475" s="58">
        <f t="shared" si="93"/>
        <v>240</v>
      </c>
    </row>
    <row r="476" spans="27:39" ht="20.100000000000001" customHeight="1" x14ac:dyDescent="0.2">
      <c r="AA476">
        <f t="shared" si="86"/>
        <v>49</v>
      </c>
      <c r="AB476" s="24">
        <f t="shared" si="98"/>
        <v>5.88</v>
      </c>
      <c r="AC476" s="24">
        <f t="shared" si="94"/>
        <v>-255.74399999999997</v>
      </c>
      <c r="AD476" s="24">
        <f t="shared" si="95"/>
        <v>-328.45823999999999</v>
      </c>
      <c r="AE476" s="56">
        <f t="shared" si="96"/>
        <v>-43.193250000000006</v>
      </c>
      <c r="AF476" s="24">
        <f t="shared" si="97"/>
        <v>-43.364096060544</v>
      </c>
      <c r="AG476" s="39">
        <f t="shared" si="87"/>
        <v>0</v>
      </c>
      <c r="AH476" s="39">
        <f t="shared" si="88"/>
        <v>0</v>
      </c>
      <c r="AI476" s="65">
        <f t="shared" si="89"/>
        <v>10.631250000000001</v>
      </c>
      <c r="AJ476" s="65">
        <f t="shared" si="90"/>
        <v>-105.70500000000001</v>
      </c>
      <c r="AK476" s="58">
        <f t="shared" si="91"/>
        <v>3</v>
      </c>
      <c r="AL476" s="58">
        <f t="shared" si="92"/>
        <v>60</v>
      </c>
      <c r="AM476" s="58">
        <f t="shared" si="93"/>
        <v>240</v>
      </c>
    </row>
    <row r="477" spans="27:39" ht="20.100000000000001" customHeight="1" x14ac:dyDescent="0.2">
      <c r="AA477">
        <f t="shared" si="86"/>
        <v>50</v>
      </c>
      <c r="AB477" s="24">
        <f t="shared" si="98"/>
        <v>6</v>
      </c>
      <c r="AC477" s="24">
        <f t="shared" si="94"/>
        <v>-270</v>
      </c>
      <c r="AD477" s="24">
        <f t="shared" si="95"/>
        <v>-360</v>
      </c>
      <c r="AE477" s="56">
        <f t="shared" si="96"/>
        <v>-41.917500000000004</v>
      </c>
      <c r="AF477" s="24">
        <f t="shared" si="97"/>
        <v>-42.120000000000005</v>
      </c>
      <c r="AG477" s="39">
        <f t="shared" si="87"/>
        <v>0</v>
      </c>
      <c r="AH477" s="39">
        <f t="shared" si="88"/>
        <v>0</v>
      </c>
      <c r="AI477" s="65">
        <f t="shared" si="89"/>
        <v>10.631250000000001</v>
      </c>
      <c r="AJ477" s="65">
        <f t="shared" si="90"/>
        <v>-105.70500000000001</v>
      </c>
      <c r="AK477" s="58">
        <f t="shared" si="91"/>
        <v>3</v>
      </c>
      <c r="AL477" s="58">
        <f t="shared" si="92"/>
        <v>60</v>
      </c>
      <c r="AM477" s="58">
        <f t="shared" si="93"/>
        <v>240</v>
      </c>
    </row>
    <row r="478" spans="27:39" ht="20.100000000000001" customHeight="1" x14ac:dyDescent="0.2">
      <c r="AA478">
        <f t="shared" si="86"/>
        <v>51</v>
      </c>
      <c r="AB478" s="24">
        <f t="shared" si="98"/>
        <v>6.12</v>
      </c>
      <c r="AC478" s="24">
        <f t="shared" si="94"/>
        <v>-284.54400000000004</v>
      </c>
      <c r="AD478" s="24">
        <f t="shared" si="95"/>
        <v>-393.26976000000002</v>
      </c>
      <c r="AE478" s="56">
        <f t="shared" si="96"/>
        <v>-40.641750000000002</v>
      </c>
      <c r="AF478" s="24">
        <f t="shared" si="97"/>
        <v>-40.880225667456003</v>
      </c>
      <c r="AG478" s="39">
        <f t="shared" si="87"/>
        <v>0</v>
      </c>
      <c r="AH478" s="39">
        <f t="shared" si="88"/>
        <v>0</v>
      </c>
      <c r="AI478" s="65">
        <f t="shared" si="89"/>
        <v>10.631250000000001</v>
      </c>
      <c r="AJ478" s="65">
        <f t="shared" si="90"/>
        <v>-105.70500000000001</v>
      </c>
      <c r="AK478" s="58">
        <f t="shared" si="91"/>
        <v>3</v>
      </c>
      <c r="AL478" s="58">
        <f t="shared" si="92"/>
        <v>60</v>
      </c>
      <c r="AM478" s="58">
        <f t="shared" si="93"/>
        <v>240</v>
      </c>
    </row>
    <row r="479" spans="27:39" ht="20.100000000000001" customHeight="1" x14ac:dyDescent="0.2">
      <c r="AA479">
        <f t="shared" si="86"/>
        <v>52</v>
      </c>
      <c r="AB479" s="24">
        <f t="shared" si="98"/>
        <v>6.24</v>
      </c>
      <c r="AC479" s="24">
        <f t="shared" si="94"/>
        <v>-299.37600000000003</v>
      </c>
      <c r="AD479" s="24">
        <f t="shared" si="95"/>
        <v>-428.3020800000001</v>
      </c>
      <c r="AE479" s="56">
        <f t="shared" si="96"/>
        <v>-39.366</v>
      </c>
      <c r="AF479" s="24">
        <f t="shared" si="97"/>
        <v>-39.645172334591997</v>
      </c>
      <c r="AG479" s="39">
        <f t="shared" si="87"/>
        <v>0</v>
      </c>
      <c r="AH479" s="39">
        <f t="shared" si="88"/>
        <v>0</v>
      </c>
      <c r="AI479" s="65">
        <f t="shared" si="89"/>
        <v>10.631250000000001</v>
      </c>
      <c r="AJ479" s="65">
        <f t="shared" si="90"/>
        <v>-105.70500000000001</v>
      </c>
      <c r="AK479" s="58">
        <f t="shared" si="91"/>
        <v>3</v>
      </c>
      <c r="AL479" s="58">
        <f t="shared" si="92"/>
        <v>60</v>
      </c>
      <c r="AM479" s="58">
        <f t="shared" si="93"/>
        <v>240</v>
      </c>
    </row>
    <row r="480" spans="27:39" ht="20.100000000000001" customHeight="1" x14ac:dyDescent="0.2">
      <c r="AA480">
        <f t="shared" si="86"/>
        <v>53</v>
      </c>
      <c r="AB480" s="24">
        <f t="shared" si="98"/>
        <v>6.36</v>
      </c>
      <c r="AC480" s="24">
        <f t="shared" si="94"/>
        <v>-314.49600000000004</v>
      </c>
      <c r="AD480" s="24">
        <f t="shared" si="95"/>
        <v>-465.13152000000008</v>
      </c>
      <c r="AE480" s="56">
        <f t="shared" si="96"/>
        <v>-38.090249999999997</v>
      </c>
      <c r="AF480" s="24">
        <f t="shared" si="97"/>
        <v>-38.415260423808</v>
      </c>
      <c r="AG480" s="39">
        <f t="shared" si="87"/>
        <v>0</v>
      </c>
      <c r="AH480" s="39">
        <f t="shared" si="88"/>
        <v>0</v>
      </c>
      <c r="AI480" s="65">
        <f t="shared" si="89"/>
        <v>10.631250000000001</v>
      </c>
      <c r="AJ480" s="65">
        <f t="shared" si="90"/>
        <v>-105.70500000000001</v>
      </c>
      <c r="AK480" s="58">
        <f t="shared" si="91"/>
        <v>3</v>
      </c>
      <c r="AL480" s="58">
        <f t="shared" si="92"/>
        <v>60</v>
      </c>
      <c r="AM480" s="58">
        <f t="shared" si="93"/>
        <v>240</v>
      </c>
    </row>
    <row r="481" spans="27:39" ht="20.100000000000001" customHeight="1" x14ac:dyDescent="0.2">
      <c r="AA481">
        <f t="shared" si="86"/>
        <v>54</v>
      </c>
      <c r="AB481" s="24">
        <f t="shared" si="98"/>
        <v>6.48</v>
      </c>
      <c r="AC481" s="24">
        <f t="shared" si="94"/>
        <v>-329.90400000000005</v>
      </c>
      <c r="AD481" s="24">
        <f t="shared" si="95"/>
        <v>-503.79264000000018</v>
      </c>
      <c r="AE481" s="56">
        <f t="shared" si="96"/>
        <v>-36.814499999999995</v>
      </c>
      <c r="AF481" s="24">
        <f t="shared" si="97"/>
        <v>-37.190931922943996</v>
      </c>
      <c r="AG481" s="39">
        <f t="shared" si="87"/>
        <v>0</v>
      </c>
      <c r="AH481" s="39">
        <f t="shared" si="88"/>
        <v>0</v>
      </c>
      <c r="AI481" s="65">
        <f t="shared" si="89"/>
        <v>10.631250000000001</v>
      </c>
      <c r="AJ481" s="65">
        <f t="shared" si="90"/>
        <v>-105.70500000000001</v>
      </c>
      <c r="AK481" s="58">
        <f t="shared" si="91"/>
        <v>3</v>
      </c>
      <c r="AL481" s="58">
        <f t="shared" si="92"/>
        <v>60</v>
      </c>
      <c r="AM481" s="58">
        <f t="shared" si="93"/>
        <v>240</v>
      </c>
    </row>
    <row r="482" spans="27:39" ht="20.100000000000001" customHeight="1" x14ac:dyDescent="0.2">
      <c r="AA482">
        <f t="shared" si="86"/>
        <v>55</v>
      </c>
      <c r="AB482" s="24">
        <f t="shared" si="98"/>
        <v>6.6</v>
      </c>
      <c r="AC482" s="24">
        <f t="shared" si="94"/>
        <v>-345.59999999999997</v>
      </c>
      <c r="AD482" s="24">
        <f t="shared" si="95"/>
        <v>-544.31999999999982</v>
      </c>
      <c r="AE482" s="56">
        <f t="shared" si="96"/>
        <v>-35.538750000000007</v>
      </c>
      <c r="AF482" s="24">
        <f t="shared" si="97"/>
        <v>-35.972650800000004</v>
      </c>
      <c r="AG482" s="39">
        <f t="shared" si="87"/>
        <v>0</v>
      </c>
      <c r="AH482" s="39">
        <f t="shared" si="88"/>
        <v>0</v>
      </c>
      <c r="AI482" s="65">
        <f t="shared" si="89"/>
        <v>10.631250000000001</v>
      </c>
      <c r="AJ482" s="65">
        <f t="shared" si="90"/>
        <v>-105.70500000000001</v>
      </c>
      <c r="AK482" s="58">
        <f t="shared" si="91"/>
        <v>3</v>
      </c>
      <c r="AL482" s="58">
        <f t="shared" si="92"/>
        <v>60</v>
      </c>
      <c r="AM482" s="58">
        <f t="shared" si="93"/>
        <v>240</v>
      </c>
    </row>
    <row r="483" spans="27:39" ht="20.100000000000001" customHeight="1" x14ac:dyDescent="0.2">
      <c r="AA483">
        <f t="shared" si="86"/>
        <v>56</v>
      </c>
      <c r="AB483" s="24">
        <f t="shared" si="98"/>
        <v>6.72</v>
      </c>
      <c r="AC483" s="24">
        <f t="shared" si="94"/>
        <v>-361.58399999999995</v>
      </c>
      <c r="AD483" s="24">
        <f t="shared" si="95"/>
        <v>-586.74815999999987</v>
      </c>
      <c r="AE483" s="56">
        <f t="shared" si="96"/>
        <v>-34.263000000000005</v>
      </c>
      <c r="AF483" s="24">
        <f t="shared" si="97"/>
        <v>-34.760903417856007</v>
      </c>
      <c r="AG483" s="39">
        <f t="shared" si="87"/>
        <v>0</v>
      </c>
      <c r="AH483" s="39">
        <f t="shared" si="88"/>
        <v>0</v>
      </c>
      <c r="AI483" s="65">
        <f t="shared" si="89"/>
        <v>10.631250000000001</v>
      </c>
      <c r="AJ483" s="65">
        <f t="shared" si="90"/>
        <v>-105.70500000000001</v>
      </c>
      <c r="AK483" s="58">
        <f t="shared" si="91"/>
        <v>3</v>
      </c>
      <c r="AL483" s="58">
        <f t="shared" si="92"/>
        <v>60</v>
      </c>
      <c r="AM483" s="58">
        <f t="shared" si="93"/>
        <v>240</v>
      </c>
    </row>
    <row r="484" spans="27:39" ht="20.100000000000001" customHeight="1" x14ac:dyDescent="0.2">
      <c r="AA484">
        <f t="shared" si="86"/>
        <v>57</v>
      </c>
      <c r="AB484" s="24">
        <f t="shared" si="98"/>
        <v>6.84</v>
      </c>
      <c r="AC484" s="24">
        <f t="shared" si="94"/>
        <v>-377.85599999999999</v>
      </c>
      <c r="AD484" s="24">
        <f t="shared" si="95"/>
        <v>-631.11167999999998</v>
      </c>
      <c r="AE484" s="56">
        <f t="shared" si="96"/>
        <v>-32.987250000000003</v>
      </c>
      <c r="AF484" s="24">
        <f t="shared" si="97"/>
        <v>-33.556198948991998</v>
      </c>
      <c r="AG484" s="39">
        <f t="shared" si="87"/>
        <v>0</v>
      </c>
      <c r="AH484" s="39">
        <f t="shared" si="88"/>
        <v>0</v>
      </c>
      <c r="AI484" s="65">
        <f t="shared" si="89"/>
        <v>10.631250000000001</v>
      </c>
      <c r="AJ484" s="65">
        <f t="shared" si="90"/>
        <v>-105.70500000000001</v>
      </c>
      <c r="AK484" s="58">
        <f t="shared" si="91"/>
        <v>3</v>
      </c>
      <c r="AL484" s="58">
        <f t="shared" si="92"/>
        <v>60</v>
      </c>
      <c r="AM484" s="58">
        <f t="shared" si="93"/>
        <v>240</v>
      </c>
    </row>
    <row r="485" spans="27:39" ht="20.100000000000001" customHeight="1" x14ac:dyDescent="0.2">
      <c r="AA485">
        <f t="shared" si="86"/>
        <v>58</v>
      </c>
      <c r="AB485" s="24">
        <f t="shared" si="98"/>
        <v>6.96</v>
      </c>
      <c r="AC485" s="24">
        <f t="shared" si="94"/>
        <v>-394.416</v>
      </c>
      <c r="AD485" s="24">
        <f t="shared" si="95"/>
        <v>-677.44511999999997</v>
      </c>
      <c r="AE485" s="56">
        <f t="shared" si="96"/>
        <v>-31.711500000000001</v>
      </c>
      <c r="AF485" s="24">
        <f t="shared" si="97"/>
        <v>-32.359069790207997</v>
      </c>
      <c r="AG485" s="39">
        <f t="shared" si="87"/>
        <v>0</v>
      </c>
      <c r="AH485" s="39">
        <f t="shared" si="88"/>
        <v>0</v>
      </c>
      <c r="AI485" s="65">
        <f t="shared" si="89"/>
        <v>10.631250000000001</v>
      </c>
      <c r="AJ485" s="65">
        <f t="shared" si="90"/>
        <v>-105.70500000000001</v>
      </c>
      <c r="AK485" s="58">
        <f t="shared" si="91"/>
        <v>3</v>
      </c>
      <c r="AL485" s="58">
        <f t="shared" si="92"/>
        <v>60</v>
      </c>
      <c r="AM485" s="58">
        <f t="shared" si="93"/>
        <v>240</v>
      </c>
    </row>
    <row r="486" spans="27:39" ht="20.100000000000001" customHeight="1" x14ac:dyDescent="0.2">
      <c r="AA486">
        <f t="shared" si="86"/>
        <v>59</v>
      </c>
      <c r="AB486" s="24">
        <f t="shared" si="98"/>
        <v>7.08</v>
      </c>
      <c r="AC486" s="24">
        <f t="shared" si="94"/>
        <v>-411.26400000000001</v>
      </c>
      <c r="AD486" s="24">
        <f t="shared" si="95"/>
        <v>-725.78304000000003</v>
      </c>
      <c r="AE486" s="56">
        <f t="shared" si="96"/>
        <v>-30.435749999999999</v>
      </c>
      <c r="AF486" s="24">
        <f t="shared" si="97"/>
        <v>-31.170071977343998</v>
      </c>
      <c r="AG486" s="39">
        <f t="shared" si="87"/>
        <v>0</v>
      </c>
      <c r="AH486" s="39">
        <f t="shared" si="88"/>
        <v>0</v>
      </c>
      <c r="AI486" s="65">
        <f t="shared" si="89"/>
        <v>10.631250000000001</v>
      </c>
      <c r="AJ486" s="65">
        <f t="shared" si="90"/>
        <v>-105.70500000000001</v>
      </c>
      <c r="AK486" s="58">
        <f t="shared" si="91"/>
        <v>3</v>
      </c>
      <c r="AL486" s="58">
        <f t="shared" si="92"/>
        <v>60</v>
      </c>
      <c r="AM486" s="58">
        <f t="shared" si="93"/>
        <v>240</v>
      </c>
    </row>
    <row r="487" spans="27:39" ht="20.100000000000001" customHeight="1" x14ac:dyDescent="0.2">
      <c r="AA487">
        <f t="shared" si="86"/>
        <v>60</v>
      </c>
      <c r="AB487" s="24">
        <f t="shared" si="98"/>
        <v>7.2</v>
      </c>
      <c r="AC487" s="24">
        <f t="shared" si="94"/>
        <v>-428.4</v>
      </c>
      <c r="AD487" s="24">
        <f t="shared" si="95"/>
        <v>-776.16000000000008</v>
      </c>
      <c r="AE487" s="56">
        <f t="shared" si="96"/>
        <v>-29.159999999999997</v>
      </c>
      <c r="AF487" s="24">
        <f t="shared" si="97"/>
        <v>-29.989785599999998</v>
      </c>
      <c r="AG487" s="39">
        <f t="shared" si="87"/>
        <v>0</v>
      </c>
      <c r="AH487" s="39">
        <f t="shared" si="88"/>
        <v>0</v>
      </c>
      <c r="AI487" s="65">
        <f t="shared" si="89"/>
        <v>10.631250000000001</v>
      </c>
      <c r="AJ487" s="65">
        <f t="shared" si="90"/>
        <v>-105.70500000000001</v>
      </c>
      <c r="AK487" s="58">
        <f t="shared" si="91"/>
        <v>3</v>
      </c>
      <c r="AL487" s="58">
        <f t="shared" si="92"/>
        <v>60</v>
      </c>
      <c r="AM487" s="58">
        <f t="shared" si="93"/>
        <v>240</v>
      </c>
    </row>
    <row r="488" spans="27:39" ht="20.100000000000001" customHeight="1" x14ac:dyDescent="0.2">
      <c r="AA488">
        <f t="shared" si="86"/>
        <v>61</v>
      </c>
      <c r="AB488" s="24">
        <f t="shared" si="98"/>
        <v>7.32</v>
      </c>
      <c r="AC488" s="24">
        <f t="shared" si="94"/>
        <v>-445.82400000000007</v>
      </c>
      <c r="AD488" s="24">
        <f t="shared" si="95"/>
        <v>-828.61056000000008</v>
      </c>
      <c r="AE488" s="56">
        <f t="shared" si="96"/>
        <v>-27.884249999999994</v>
      </c>
      <c r="AF488" s="24">
        <f t="shared" si="97"/>
        <v>-28.818815216255995</v>
      </c>
      <c r="AG488" s="39">
        <f t="shared" si="87"/>
        <v>0</v>
      </c>
      <c r="AH488" s="39">
        <f t="shared" si="88"/>
        <v>0</v>
      </c>
      <c r="AI488" s="65">
        <f t="shared" si="89"/>
        <v>10.631250000000001</v>
      </c>
      <c r="AJ488" s="65">
        <f t="shared" si="90"/>
        <v>-105.70500000000001</v>
      </c>
      <c r="AK488" s="58">
        <f t="shared" si="91"/>
        <v>3</v>
      </c>
      <c r="AL488" s="58">
        <f t="shared" si="92"/>
        <v>60</v>
      </c>
      <c r="AM488" s="58">
        <f t="shared" si="93"/>
        <v>240</v>
      </c>
    </row>
    <row r="489" spans="27:39" ht="20.100000000000001" customHeight="1" x14ac:dyDescent="0.2">
      <c r="AA489">
        <f t="shared" si="86"/>
        <v>62</v>
      </c>
      <c r="AB489" s="24">
        <f t="shared" si="98"/>
        <v>7.44</v>
      </c>
      <c r="AC489" s="24">
        <f t="shared" si="94"/>
        <v>-463.53600000000006</v>
      </c>
      <c r="AD489" s="24">
        <f t="shared" si="95"/>
        <v>-883.16928000000019</v>
      </c>
      <c r="AE489" s="56">
        <f t="shared" si="96"/>
        <v>-26.608499999999992</v>
      </c>
      <c r="AF489" s="24">
        <f t="shared" si="97"/>
        <v>-27.657790267391995</v>
      </c>
      <c r="AG489" s="39">
        <f t="shared" si="87"/>
        <v>0</v>
      </c>
      <c r="AH489" s="39">
        <f t="shared" si="88"/>
        <v>0</v>
      </c>
      <c r="AI489" s="65">
        <f t="shared" si="89"/>
        <v>10.631250000000001</v>
      </c>
      <c r="AJ489" s="65">
        <f t="shared" si="90"/>
        <v>-105.70500000000001</v>
      </c>
      <c r="AK489" s="58">
        <f t="shared" si="91"/>
        <v>3</v>
      </c>
      <c r="AL489" s="58">
        <f t="shared" si="92"/>
        <v>60</v>
      </c>
      <c r="AM489" s="58">
        <f t="shared" si="93"/>
        <v>240</v>
      </c>
    </row>
    <row r="490" spans="27:39" ht="20.100000000000001" customHeight="1" x14ac:dyDescent="0.2">
      <c r="AA490">
        <f t="shared" si="86"/>
        <v>63</v>
      </c>
      <c r="AB490" s="24">
        <f t="shared" si="98"/>
        <v>7.56</v>
      </c>
      <c r="AC490" s="24">
        <f t="shared" si="94"/>
        <v>-481.53599999999994</v>
      </c>
      <c r="AD490" s="24">
        <f t="shared" si="95"/>
        <v>-939.87071999999989</v>
      </c>
      <c r="AE490" s="56">
        <f t="shared" si="96"/>
        <v>-25.332750000000004</v>
      </c>
      <c r="AF490" s="24">
        <f t="shared" si="97"/>
        <v>-26.507365492608006</v>
      </c>
      <c r="AG490" s="39">
        <f t="shared" si="87"/>
        <v>0</v>
      </c>
      <c r="AH490" s="39">
        <f t="shared" si="88"/>
        <v>0</v>
      </c>
      <c r="AI490" s="65">
        <f t="shared" si="89"/>
        <v>10.631250000000001</v>
      </c>
      <c r="AJ490" s="65">
        <f t="shared" si="90"/>
        <v>-105.70500000000001</v>
      </c>
      <c r="AK490" s="58">
        <f t="shared" si="91"/>
        <v>3</v>
      </c>
      <c r="AL490" s="58">
        <f t="shared" si="92"/>
        <v>60</v>
      </c>
      <c r="AM490" s="58">
        <f t="shared" si="93"/>
        <v>240</v>
      </c>
    </row>
    <row r="491" spans="27:39" ht="20.100000000000001" customHeight="1" x14ac:dyDescent="0.2">
      <c r="AA491">
        <f t="shared" si="86"/>
        <v>64</v>
      </c>
      <c r="AB491" s="24">
        <f t="shared" si="98"/>
        <v>7.68</v>
      </c>
      <c r="AC491" s="24">
        <f t="shared" ref="AC491:AC522" si="99" xml:space="preserve"> IF( AB491 &lt;= AK491, AG491, AG491 - AL491*(AB491 - AK491) - (AM491 - AL491)*(AB491 - AK491)^2/(2*(L - AK491))   )</f>
        <v>-499.82399999999996</v>
      </c>
      <c r="AD491" s="24">
        <f t="shared" ref="AD491:AD527" si="100" xml:space="preserve"> IF( AB491 &lt;= AK491,  AH491 + AG491*AB491,   AH491 + AG491*AB491  - AL491*(AB491 - AK491)^2/2 - (AM491 - AL491)*(AB491 - AK491)^3/(6*(L - AK491) )   )</f>
        <v>-998.74943999999982</v>
      </c>
      <c r="AE491" s="56">
        <f t="shared" ref="AE491:AE527" si="101" xml:space="preserve"> AJ491 +  AI491*AB491 + AH491*AB491^2*100000/(2*E*I) + AG491*AB491^3*100000/(6*E*I)</f>
        <v>-24.057000000000002</v>
      </c>
      <c r="AF491" s="24">
        <f t="shared" ref="AF491:AF522" si="102" xml:space="preserve"> IF( AB491 &lt;= AK491,  AE491,        AE491  - AL491*(AB491 - AK491)^4*100000/(24*E*I) - (AM491 - AL491)*(AB491 - AK491)^5*100000/(120*E*I*(L - AK491) )  )</f>
        <v>-25.368221343744001</v>
      </c>
      <c r="AG491" s="39">
        <f t="shared" si="87"/>
        <v>0</v>
      </c>
      <c r="AH491" s="39">
        <f t="shared" si="88"/>
        <v>0</v>
      </c>
      <c r="AI491" s="65">
        <f t="shared" si="89"/>
        <v>10.631250000000001</v>
      </c>
      <c r="AJ491" s="65">
        <f t="shared" si="90"/>
        <v>-105.70500000000001</v>
      </c>
      <c r="AK491" s="58">
        <f t="shared" si="91"/>
        <v>3</v>
      </c>
      <c r="AL491" s="58">
        <f t="shared" si="92"/>
        <v>60</v>
      </c>
      <c r="AM491" s="58">
        <f t="shared" si="93"/>
        <v>240</v>
      </c>
    </row>
    <row r="492" spans="27:39" ht="20.100000000000001" customHeight="1" x14ac:dyDescent="0.2">
      <c r="AA492">
        <f t="shared" si="86"/>
        <v>65</v>
      </c>
      <c r="AB492" s="24">
        <f t="shared" ref="AB492:AB523" si="103" xml:space="preserve"> L*AA492/100</f>
        <v>7.8</v>
      </c>
      <c r="AC492" s="24">
        <f t="shared" si="99"/>
        <v>-518.4</v>
      </c>
      <c r="AD492" s="24">
        <f t="shared" si="100"/>
        <v>-1059.8399999999999</v>
      </c>
      <c r="AE492" s="56">
        <f t="shared" si="101"/>
        <v>-22.78125</v>
      </c>
      <c r="AF492" s="24">
        <f t="shared" si="102"/>
        <v>-24.241064400000003</v>
      </c>
      <c r="AG492" s="39">
        <f t="shared" si="87"/>
        <v>0</v>
      </c>
      <c r="AH492" s="39">
        <f t="shared" si="88"/>
        <v>0</v>
      </c>
      <c r="AI492" s="65">
        <f t="shared" si="89"/>
        <v>10.631250000000001</v>
      </c>
      <c r="AJ492" s="65">
        <f t="shared" si="90"/>
        <v>-105.70500000000001</v>
      </c>
      <c r="AK492" s="58">
        <f t="shared" si="91"/>
        <v>3</v>
      </c>
      <c r="AL492" s="58">
        <f t="shared" si="92"/>
        <v>60</v>
      </c>
      <c r="AM492" s="58">
        <f t="shared" si="93"/>
        <v>240</v>
      </c>
    </row>
    <row r="493" spans="27:39" ht="20.100000000000001" customHeight="1" x14ac:dyDescent="0.2">
      <c r="AA493">
        <f t="shared" ref="AA493:AA527" si="104">AA492+1</f>
        <v>66</v>
      </c>
      <c r="AB493" s="24">
        <f t="shared" si="103"/>
        <v>7.92</v>
      </c>
      <c r="AC493" s="24">
        <f t="shared" si="99"/>
        <v>-537.26400000000001</v>
      </c>
      <c r="AD493" s="24">
        <f t="shared" si="100"/>
        <v>-1123.17696</v>
      </c>
      <c r="AE493" s="56">
        <f t="shared" si="101"/>
        <v>-21.505499999999998</v>
      </c>
      <c r="AF493" s="24">
        <f t="shared" si="102"/>
        <v>-23.126627782655998</v>
      </c>
      <c r="AG493" s="39">
        <f t="shared" ref="AG493:AG527" si="105">AG492</f>
        <v>0</v>
      </c>
      <c r="AH493" s="39">
        <f t="shared" ref="AH493:AH527" si="106">AH492</f>
        <v>0</v>
      </c>
      <c r="AI493" s="65">
        <f t="shared" ref="AI493:AI527" si="107">AI492</f>
        <v>10.631250000000001</v>
      </c>
      <c r="AJ493" s="65">
        <f t="shared" ref="AJ493:AJ527" si="108">AJ492</f>
        <v>-105.70500000000001</v>
      </c>
      <c r="AK493" s="58">
        <f t="shared" ref="AK493:AK527" si="109" xml:space="preserve"> AK492</f>
        <v>3</v>
      </c>
      <c r="AL493" s="58">
        <f t="shared" ref="AL493:AL527" si="110" xml:space="preserve"> AL492</f>
        <v>60</v>
      </c>
      <c r="AM493" s="58">
        <f t="shared" ref="AM493:AM527" si="111">AM492</f>
        <v>240</v>
      </c>
    </row>
    <row r="494" spans="27:39" ht="20.100000000000001" customHeight="1" x14ac:dyDescent="0.2">
      <c r="AA494">
        <f t="shared" si="104"/>
        <v>67</v>
      </c>
      <c r="AB494" s="24">
        <f t="shared" si="103"/>
        <v>8.0399999999999991</v>
      </c>
      <c r="AC494" s="24">
        <f t="shared" si="99"/>
        <v>-556.41599999999994</v>
      </c>
      <c r="AD494" s="24">
        <f t="shared" si="100"/>
        <v>-1188.7948799999995</v>
      </c>
      <c r="AE494" s="56">
        <f t="shared" si="101"/>
        <v>-20.22975000000001</v>
      </c>
      <c r="AF494" s="24">
        <f t="shared" si="102"/>
        <v>-22.02567156979201</v>
      </c>
      <c r="AG494" s="39">
        <f t="shared" si="105"/>
        <v>0</v>
      </c>
      <c r="AH494" s="39">
        <f t="shared" si="106"/>
        <v>0</v>
      </c>
      <c r="AI494" s="65">
        <f t="shared" si="107"/>
        <v>10.631250000000001</v>
      </c>
      <c r="AJ494" s="65">
        <f t="shared" si="108"/>
        <v>-105.70500000000001</v>
      </c>
      <c r="AK494" s="58">
        <f t="shared" si="109"/>
        <v>3</v>
      </c>
      <c r="AL494" s="58">
        <f t="shared" si="110"/>
        <v>60</v>
      </c>
      <c r="AM494" s="58">
        <f t="shared" si="111"/>
        <v>240</v>
      </c>
    </row>
    <row r="495" spans="27:39" ht="20.100000000000001" customHeight="1" x14ac:dyDescent="0.2">
      <c r="AA495">
        <f t="shared" si="104"/>
        <v>68</v>
      </c>
      <c r="AB495" s="24">
        <f t="shared" si="103"/>
        <v>8.16</v>
      </c>
      <c r="AC495" s="24">
        <f t="shared" si="99"/>
        <v>-575.85599999999999</v>
      </c>
      <c r="AD495" s="24">
        <f t="shared" si="100"/>
        <v>-1256.7283200000002</v>
      </c>
      <c r="AE495" s="56">
        <f t="shared" si="101"/>
        <v>-18.953999999999994</v>
      </c>
      <c r="AF495" s="24">
        <f t="shared" si="102"/>
        <v>-20.938983211007994</v>
      </c>
      <c r="AG495" s="39">
        <f t="shared" si="105"/>
        <v>0</v>
      </c>
      <c r="AH495" s="39">
        <f t="shared" si="106"/>
        <v>0</v>
      </c>
      <c r="AI495" s="65">
        <f t="shared" si="107"/>
        <v>10.631250000000001</v>
      </c>
      <c r="AJ495" s="65">
        <f t="shared" si="108"/>
        <v>-105.70500000000001</v>
      </c>
      <c r="AK495" s="58">
        <f t="shared" si="109"/>
        <v>3</v>
      </c>
      <c r="AL495" s="58">
        <f t="shared" si="110"/>
        <v>60</v>
      </c>
      <c r="AM495" s="58">
        <f t="shared" si="111"/>
        <v>240</v>
      </c>
    </row>
    <row r="496" spans="27:39" ht="20.100000000000001" customHeight="1" x14ac:dyDescent="0.2">
      <c r="AA496">
        <f t="shared" si="104"/>
        <v>69</v>
      </c>
      <c r="AB496" s="24">
        <f t="shared" si="103"/>
        <v>8.2799999999999994</v>
      </c>
      <c r="AC496" s="24">
        <f t="shared" si="99"/>
        <v>-595.58399999999983</v>
      </c>
      <c r="AD496" s="24">
        <f t="shared" si="100"/>
        <v>-1327.0118399999997</v>
      </c>
      <c r="AE496" s="56">
        <f t="shared" si="101"/>
        <v>-17.678250000000006</v>
      </c>
      <c r="AF496" s="24">
        <f t="shared" si="102"/>
        <v>-19.867377942144007</v>
      </c>
      <c r="AG496" s="39">
        <f t="shared" si="105"/>
        <v>0</v>
      </c>
      <c r="AH496" s="39">
        <f t="shared" si="106"/>
        <v>0</v>
      </c>
      <c r="AI496" s="65">
        <f t="shared" si="107"/>
        <v>10.631250000000001</v>
      </c>
      <c r="AJ496" s="65">
        <f t="shared" si="108"/>
        <v>-105.70500000000001</v>
      </c>
      <c r="AK496" s="58">
        <f t="shared" si="109"/>
        <v>3</v>
      </c>
      <c r="AL496" s="58">
        <f t="shared" si="110"/>
        <v>60</v>
      </c>
      <c r="AM496" s="58">
        <f t="shared" si="111"/>
        <v>240</v>
      </c>
    </row>
    <row r="497" spans="27:39" ht="20.100000000000001" customHeight="1" x14ac:dyDescent="0.2">
      <c r="AA497">
        <f t="shared" si="104"/>
        <v>70</v>
      </c>
      <c r="AB497" s="24">
        <f t="shared" si="103"/>
        <v>8.4</v>
      </c>
      <c r="AC497" s="24">
        <f t="shared" si="99"/>
        <v>-615.60000000000014</v>
      </c>
      <c r="AD497" s="24">
        <f t="shared" si="100"/>
        <v>-1399.6800000000003</v>
      </c>
      <c r="AE497" s="56">
        <f t="shared" si="101"/>
        <v>-16.402500000000003</v>
      </c>
      <c r="AF497" s="24">
        <f t="shared" si="102"/>
        <v>-18.811699200000003</v>
      </c>
      <c r="AG497" s="39">
        <f t="shared" si="105"/>
        <v>0</v>
      </c>
      <c r="AH497" s="39">
        <f t="shared" si="106"/>
        <v>0</v>
      </c>
      <c r="AI497" s="65">
        <f t="shared" si="107"/>
        <v>10.631250000000001</v>
      </c>
      <c r="AJ497" s="65">
        <f t="shared" si="108"/>
        <v>-105.70500000000001</v>
      </c>
      <c r="AK497" s="58">
        <f t="shared" si="109"/>
        <v>3</v>
      </c>
      <c r="AL497" s="58">
        <f t="shared" si="110"/>
        <v>60</v>
      </c>
      <c r="AM497" s="58">
        <f t="shared" si="111"/>
        <v>240</v>
      </c>
    </row>
    <row r="498" spans="27:39" ht="20.100000000000001" customHeight="1" x14ac:dyDescent="0.2">
      <c r="AA498">
        <f t="shared" si="104"/>
        <v>71</v>
      </c>
      <c r="AB498" s="24">
        <f t="shared" si="103"/>
        <v>8.52</v>
      </c>
      <c r="AC498" s="24">
        <f t="shared" si="99"/>
        <v>-635.904</v>
      </c>
      <c r="AD498" s="24">
        <f t="shared" si="100"/>
        <v>-1474.7673599999998</v>
      </c>
      <c r="AE498" s="56">
        <f t="shared" si="101"/>
        <v>-15.126750000000001</v>
      </c>
      <c r="AF498" s="24">
        <f t="shared" si="102"/>
        <v>-17.772819037055999</v>
      </c>
      <c r="AG498" s="39">
        <f t="shared" si="105"/>
        <v>0</v>
      </c>
      <c r="AH498" s="39">
        <f t="shared" si="106"/>
        <v>0</v>
      </c>
      <c r="AI498" s="65">
        <f t="shared" si="107"/>
        <v>10.631250000000001</v>
      </c>
      <c r="AJ498" s="65">
        <f t="shared" si="108"/>
        <v>-105.70500000000001</v>
      </c>
      <c r="AK498" s="58">
        <f t="shared" si="109"/>
        <v>3</v>
      </c>
      <c r="AL498" s="58">
        <f t="shared" si="110"/>
        <v>60</v>
      </c>
      <c r="AM498" s="58">
        <f t="shared" si="111"/>
        <v>240</v>
      </c>
    </row>
    <row r="499" spans="27:39" ht="20.100000000000001" customHeight="1" x14ac:dyDescent="0.2">
      <c r="AA499">
        <f t="shared" si="104"/>
        <v>72</v>
      </c>
      <c r="AB499" s="24">
        <f t="shared" si="103"/>
        <v>8.64</v>
      </c>
      <c r="AC499" s="24">
        <f t="shared" si="99"/>
        <v>-656.49600000000009</v>
      </c>
      <c r="AD499" s="24">
        <f t="shared" si="100"/>
        <v>-1552.3084800000006</v>
      </c>
      <c r="AE499" s="56">
        <f t="shared" si="101"/>
        <v>-13.850999999999999</v>
      </c>
      <c r="AF499" s="24">
        <f t="shared" si="102"/>
        <v>-16.751638536192001</v>
      </c>
      <c r="AG499" s="39">
        <f t="shared" si="105"/>
        <v>0</v>
      </c>
      <c r="AH499" s="39">
        <f t="shared" si="106"/>
        <v>0</v>
      </c>
      <c r="AI499" s="65">
        <f t="shared" si="107"/>
        <v>10.631250000000001</v>
      </c>
      <c r="AJ499" s="65">
        <f t="shared" si="108"/>
        <v>-105.70500000000001</v>
      </c>
      <c r="AK499" s="58">
        <f t="shared" si="109"/>
        <v>3</v>
      </c>
      <c r="AL499" s="58">
        <f t="shared" si="110"/>
        <v>60</v>
      </c>
      <c r="AM499" s="58">
        <f t="shared" si="111"/>
        <v>240</v>
      </c>
    </row>
    <row r="500" spans="27:39" ht="20.100000000000001" customHeight="1" x14ac:dyDescent="0.2">
      <c r="AA500">
        <f t="shared" si="104"/>
        <v>73</v>
      </c>
      <c r="AB500" s="24">
        <f t="shared" si="103"/>
        <v>8.76</v>
      </c>
      <c r="AC500" s="24">
        <f t="shared" si="99"/>
        <v>-677.37599999999998</v>
      </c>
      <c r="AD500" s="24">
        <f t="shared" si="100"/>
        <v>-1632.3379199999999</v>
      </c>
      <c r="AE500" s="56">
        <f t="shared" si="101"/>
        <v>-12.575249999999997</v>
      </c>
      <c r="AF500" s="24">
        <f t="shared" si="102"/>
        <v>-15.749088225407997</v>
      </c>
      <c r="AG500" s="39">
        <f t="shared" si="105"/>
        <v>0</v>
      </c>
      <c r="AH500" s="39">
        <f t="shared" si="106"/>
        <v>0</v>
      </c>
      <c r="AI500" s="65">
        <f t="shared" si="107"/>
        <v>10.631250000000001</v>
      </c>
      <c r="AJ500" s="65">
        <f t="shared" si="108"/>
        <v>-105.70500000000001</v>
      </c>
      <c r="AK500" s="58">
        <f t="shared" si="109"/>
        <v>3</v>
      </c>
      <c r="AL500" s="58">
        <f t="shared" si="110"/>
        <v>60</v>
      </c>
      <c r="AM500" s="58">
        <f t="shared" si="111"/>
        <v>240</v>
      </c>
    </row>
    <row r="501" spans="27:39" ht="20.100000000000001" customHeight="1" x14ac:dyDescent="0.2">
      <c r="AA501">
        <f t="shared" si="104"/>
        <v>74</v>
      </c>
      <c r="AB501" s="24">
        <f t="shared" si="103"/>
        <v>8.8800000000000008</v>
      </c>
      <c r="AC501" s="24">
        <f t="shared" si="99"/>
        <v>-698.5440000000001</v>
      </c>
      <c r="AD501" s="24">
        <f t="shared" si="100"/>
        <v>-1714.8902400000006</v>
      </c>
      <c r="AE501" s="56">
        <f t="shared" si="101"/>
        <v>-11.299499999999995</v>
      </c>
      <c r="AF501" s="24">
        <f t="shared" si="102"/>
        <v>-14.766128492543997</v>
      </c>
      <c r="AG501" s="39">
        <f t="shared" si="105"/>
        <v>0</v>
      </c>
      <c r="AH501" s="39">
        <f t="shared" si="106"/>
        <v>0</v>
      </c>
      <c r="AI501" s="65">
        <f t="shared" si="107"/>
        <v>10.631250000000001</v>
      </c>
      <c r="AJ501" s="65">
        <f t="shared" si="108"/>
        <v>-105.70500000000001</v>
      </c>
      <c r="AK501" s="58">
        <f t="shared" si="109"/>
        <v>3</v>
      </c>
      <c r="AL501" s="58">
        <f t="shared" si="110"/>
        <v>60</v>
      </c>
      <c r="AM501" s="58">
        <f t="shared" si="111"/>
        <v>240</v>
      </c>
    </row>
    <row r="502" spans="27:39" ht="20.100000000000001" customHeight="1" x14ac:dyDescent="0.2">
      <c r="AA502">
        <f t="shared" si="104"/>
        <v>75</v>
      </c>
      <c r="AB502" s="24">
        <f t="shared" si="103"/>
        <v>9</v>
      </c>
      <c r="AC502" s="24">
        <f t="shared" si="99"/>
        <v>-720</v>
      </c>
      <c r="AD502" s="24">
        <f t="shared" si="100"/>
        <v>-1800</v>
      </c>
      <c r="AE502" s="56">
        <f t="shared" si="101"/>
        <v>-10.023750000000007</v>
      </c>
      <c r="AF502" s="24">
        <f t="shared" si="102"/>
        <v>-13.803750000000006</v>
      </c>
      <c r="AG502" s="39">
        <f t="shared" si="105"/>
        <v>0</v>
      </c>
      <c r="AH502" s="39">
        <f t="shared" si="106"/>
        <v>0</v>
      </c>
      <c r="AI502" s="65">
        <f t="shared" si="107"/>
        <v>10.631250000000001</v>
      </c>
      <c r="AJ502" s="65">
        <f t="shared" si="108"/>
        <v>-105.70500000000001</v>
      </c>
      <c r="AK502" s="58">
        <f t="shared" si="109"/>
        <v>3</v>
      </c>
      <c r="AL502" s="58">
        <f t="shared" si="110"/>
        <v>60</v>
      </c>
      <c r="AM502" s="58">
        <f t="shared" si="111"/>
        <v>240</v>
      </c>
    </row>
    <row r="503" spans="27:39" ht="20.100000000000001" customHeight="1" x14ac:dyDescent="0.2">
      <c r="AA503">
        <f t="shared" si="104"/>
        <v>76</v>
      </c>
      <c r="AB503" s="24">
        <f t="shared" si="103"/>
        <v>9.1199999999999992</v>
      </c>
      <c r="AC503" s="24">
        <f t="shared" si="99"/>
        <v>-741.74399999999991</v>
      </c>
      <c r="AD503" s="24">
        <f t="shared" si="100"/>
        <v>-1887.7017599999995</v>
      </c>
      <c r="AE503" s="56">
        <f t="shared" si="101"/>
        <v>-8.7480000000000047</v>
      </c>
      <c r="AF503" s="24">
        <f t="shared" si="102"/>
        <v>-12.862974099456002</v>
      </c>
      <c r="AG503" s="39">
        <f t="shared" si="105"/>
        <v>0</v>
      </c>
      <c r="AH503" s="39">
        <f t="shared" si="106"/>
        <v>0</v>
      </c>
      <c r="AI503" s="65">
        <f t="shared" si="107"/>
        <v>10.631250000000001</v>
      </c>
      <c r="AJ503" s="65">
        <f t="shared" si="108"/>
        <v>-105.70500000000001</v>
      </c>
      <c r="AK503" s="58">
        <f t="shared" si="109"/>
        <v>3</v>
      </c>
      <c r="AL503" s="58">
        <f t="shared" si="110"/>
        <v>60</v>
      </c>
      <c r="AM503" s="58">
        <f t="shared" si="111"/>
        <v>240</v>
      </c>
    </row>
    <row r="504" spans="27:39" ht="20.100000000000001" customHeight="1" x14ac:dyDescent="0.2">
      <c r="AA504">
        <f t="shared" si="104"/>
        <v>77</v>
      </c>
      <c r="AB504" s="24">
        <f t="shared" si="103"/>
        <v>9.24</v>
      </c>
      <c r="AC504" s="24">
        <f t="shared" si="99"/>
        <v>-763.77600000000007</v>
      </c>
      <c r="AD504" s="24">
        <f t="shared" si="100"/>
        <v>-1978.0300800000002</v>
      </c>
      <c r="AE504" s="56">
        <f t="shared" si="101"/>
        <v>-7.4722500000000025</v>
      </c>
      <c r="AF504" s="24">
        <f t="shared" si="102"/>
        <v>-11.944853246592004</v>
      </c>
      <c r="AG504" s="39">
        <f t="shared" si="105"/>
        <v>0</v>
      </c>
      <c r="AH504" s="39">
        <f t="shared" si="106"/>
        <v>0</v>
      </c>
      <c r="AI504" s="65">
        <f t="shared" si="107"/>
        <v>10.631250000000001</v>
      </c>
      <c r="AJ504" s="65">
        <f t="shared" si="108"/>
        <v>-105.70500000000001</v>
      </c>
      <c r="AK504" s="58">
        <f t="shared" si="109"/>
        <v>3</v>
      </c>
      <c r="AL504" s="58">
        <f t="shared" si="110"/>
        <v>60</v>
      </c>
      <c r="AM504" s="58">
        <f t="shared" si="111"/>
        <v>240</v>
      </c>
    </row>
    <row r="505" spans="27:39" ht="20.100000000000001" customHeight="1" x14ac:dyDescent="0.2">
      <c r="AA505">
        <f t="shared" si="104"/>
        <v>78</v>
      </c>
      <c r="AB505" s="24">
        <f t="shared" si="103"/>
        <v>9.36</v>
      </c>
      <c r="AC505" s="24">
        <f t="shared" si="99"/>
        <v>-786.09599999999978</v>
      </c>
      <c r="AD505" s="24">
        <f t="shared" si="100"/>
        <v>-2071.0195199999994</v>
      </c>
      <c r="AE505" s="56">
        <f t="shared" si="101"/>
        <v>-6.1965000000000003</v>
      </c>
      <c r="AF505" s="24">
        <f t="shared" si="102"/>
        <v>-11.050471415807998</v>
      </c>
      <c r="AG505" s="39">
        <f t="shared" si="105"/>
        <v>0</v>
      </c>
      <c r="AH505" s="39">
        <f t="shared" si="106"/>
        <v>0</v>
      </c>
      <c r="AI505" s="65">
        <f t="shared" si="107"/>
        <v>10.631250000000001</v>
      </c>
      <c r="AJ505" s="65">
        <f t="shared" si="108"/>
        <v>-105.70500000000001</v>
      </c>
      <c r="AK505" s="58">
        <f t="shared" si="109"/>
        <v>3</v>
      </c>
      <c r="AL505" s="58">
        <f t="shared" si="110"/>
        <v>60</v>
      </c>
      <c r="AM505" s="58">
        <f t="shared" si="111"/>
        <v>240</v>
      </c>
    </row>
    <row r="506" spans="27:39" ht="20.100000000000001" customHeight="1" x14ac:dyDescent="0.2">
      <c r="AA506">
        <f t="shared" si="104"/>
        <v>79</v>
      </c>
      <c r="AB506" s="24">
        <f t="shared" si="103"/>
        <v>9.48</v>
      </c>
      <c r="AC506" s="24">
        <f t="shared" si="99"/>
        <v>-808.70400000000018</v>
      </c>
      <c r="AD506" s="24">
        <f t="shared" si="100"/>
        <v>-2166.7046400000004</v>
      </c>
      <c r="AE506" s="56">
        <f t="shared" si="101"/>
        <v>-4.9207499999999982</v>
      </c>
      <c r="AF506" s="24">
        <f t="shared" si="102"/>
        <v>-10.180944514944001</v>
      </c>
      <c r="AG506" s="39">
        <f t="shared" si="105"/>
        <v>0</v>
      </c>
      <c r="AH506" s="39">
        <f t="shared" si="106"/>
        <v>0</v>
      </c>
      <c r="AI506" s="65">
        <f t="shared" si="107"/>
        <v>10.631250000000001</v>
      </c>
      <c r="AJ506" s="65">
        <f t="shared" si="108"/>
        <v>-105.70500000000001</v>
      </c>
      <c r="AK506" s="58">
        <f t="shared" si="109"/>
        <v>3</v>
      </c>
      <c r="AL506" s="58">
        <f t="shared" si="110"/>
        <v>60</v>
      </c>
      <c r="AM506" s="58">
        <f t="shared" si="111"/>
        <v>240</v>
      </c>
    </row>
    <row r="507" spans="27:39" ht="20.100000000000001" customHeight="1" x14ac:dyDescent="0.2">
      <c r="AA507">
        <f t="shared" si="104"/>
        <v>80</v>
      </c>
      <c r="AB507" s="24">
        <f t="shared" si="103"/>
        <v>9.6</v>
      </c>
      <c r="AC507" s="24">
        <f t="shared" si="99"/>
        <v>-831.59999999999991</v>
      </c>
      <c r="AD507" s="24">
        <f t="shared" si="100"/>
        <v>-2265.12</v>
      </c>
      <c r="AE507" s="56">
        <f t="shared" si="101"/>
        <v>-3.644999999999996</v>
      </c>
      <c r="AF507" s="24">
        <f t="shared" si="102"/>
        <v>-9.3374207999999932</v>
      </c>
      <c r="AG507" s="39">
        <f t="shared" si="105"/>
        <v>0</v>
      </c>
      <c r="AH507" s="39">
        <f t="shared" si="106"/>
        <v>0</v>
      </c>
      <c r="AI507" s="65">
        <f t="shared" si="107"/>
        <v>10.631250000000001</v>
      </c>
      <c r="AJ507" s="65">
        <f t="shared" si="108"/>
        <v>-105.70500000000001</v>
      </c>
      <c r="AK507" s="58">
        <f t="shared" si="109"/>
        <v>3</v>
      </c>
      <c r="AL507" s="58">
        <f t="shared" si="110"/>
        <v>60</v>
      </c>
      <c r="AM507" s="58">
        <f t="shared" si="111"/>
        <v>240</v>
      </c>
    </row>
    <row r="508" spans="27:39" ht="20.100000000000001" customHeight="1" x14ac:dyDescent="0.2">
      <c r="AA508">
        <f t="shared" si="104"/>
        <v>81</v>
      </c>
      <c r="AB508" s="24">
        <f t="shared" si="103"/>
        <v>9.7200000000000006</v>
      </c>
      <c r="AC508" s="24">
        <f t="shared" si="99"/>
        <v>-854.78400000000011</v>
      </c>
      <c r="AD508" s="24">
        <f t="shared" si="100"/>
        <v>-2366.3001600000002</v>
      </c>
      <c r="AE508" s="56">
        <f t="shared" si="101"/>
        <v>-2.3692499999999939</v>
      </c>
      <c r="AF508" s="24">
        <f t="shared" si="102"/>
        <v>-8.5210812898559958</v>
      </c>
      <c r="AG508" s="39">
        <f t="shared" si="105"/>
        <v>0</v>
      </c>
      <c r="AH508" s="39">
        <f t="shared" si="106"/>
        <v>0</v>
      </c>
      <c r="AI508" s="65">
        <f t="shared" si="107"/>
        <v>10.631250000000001</v>
      </c>
      <c r="AJ508" s="65">
        <f t="shared" si="108"/>
        <v>-105.70500000000001</v>
      </c>
      <c r="AK508" s="58">
        <f t="shared" si="109"/>
        <v>3</v>
      </c>
      <c r="AL508" s="58">
        <f t="shared" si="110"/>
        <v>60</v>
      </c>
      <c r="AM508" s="58">
        <f t="shared" si="111"/>
        <v>240</v>
      </c>
    </row>
    <row r="509" spans="27:39" ht="20.100000000000001" customHeight="1" x14ac:dyDescent="0.2">
      <c r="AA509">
        <f t="shared" si="104"/>
        <v>82</v>
      </c>
      <c r="AB509" s="24">
        <f t="shared" si="103"/>
        <v>9.84</v>
      </c>
      <c r="AC509" s="24">
        <f t="shared" si="99"/>
        <v>-878.25599999999997</v>
      </c>
      <c r="AD509" s="24">
        <f t="shared" si="100"/>
        <v>-2470.2796799999996</v>
      </c>
      <c r="AE509" s="56">
        <f t="shared" si="101"/>
        <v>-1.0935000000000059</v>
      </c>
      <c r="AF509" s="24">
        <f t="shared" si="102"/>
        <v>-7.7331401809920051</v>
      </c>
      <c r="AG509" s="39">
        <f t="shared" si="105"/>
        <v>0</v>
      </c>
      <c r="AH509" s="39">
        <f t="shared" si="106"/>
        <v>0</v>
      </c>
      <c r="AI509" s="65">
        <f t="shared" si="107"/>
        <v>10.631250000000001</v>
      </c>
      <c r="AJ509" s="65">
        <f t="shared" si="108"/>
        <v>-105.70500000000001</v>
      </c>
      <c r="AK509" s="58">
        <f t="shared" si="109"/>
        <v>3</v>
      </c>
      <c r="AL509" s="58">
        <f t="shared" si="110"/>
        <v>60</v>
      </c>
      <c r="AM509" s="58">
        <f t="shared" si="111"/>
        <v>240</v>
      </c>
    </row>
    <row r="510" spans="27:39" ht="20.100000000000001" customHeight="1" x14ac:dyDescent="0.2">
      <c r="AA510">
        <f t="shared" si="104"/>
        <v>83</v>
      </c>
      <c r="AB510" s="24">
        <f t="shared" si="103"/>
        <v>9.9600000000000009</v>
      </c>
      <c r="AC510" s="24">
        <f t="shared" si="99"/>
        <v>-902.01600000000019</v>
      </c>
      <c r="AD510" s="24">
        <f t="shared" si="100"/>
        <v>-2577.0931200000009</v>
      </c>
      <c r="AE510" s="56">
        <f t="shared" si="101"/>
        <v>0.18225000000001046</v>
      </c>
      <c r="AF510" s="24">
        <f t="shared" si="102"/>
        <v>-6.9748452622079942</v>
      </c>
      <c r="AG510" s="39">
        <f t="shared" si="105"/>
        <v>0</v>
      </c>
      <c r="AH510" s="39">
        <f t="shared" si="106"/>
        <v>0</v>
      </c>
      <c r="AI510" s="65">
        <f t="shared" si="107"/>
        <v>10.631250000000001</v>
      </c>
      <c r="AJ510" s="65">
        <f t="shared" si="108"/>
        <v>-105.70500000000001</v>
      </c>
      <c r="AK510" s="58">
        <f t="shared" si="109"/>
        <v>3</v>
      </c>
      <c r="AL510" s="58">
        <f t="shared" si="110"/>
        <v>60</v>
      </c>
      <c r="AM510" s="58">
        <f t="shared" si="111"/>
        <v>240</v>
      </c>
    </row>
    <row r="511" spans="27:39" ht="20.100000000000001" customHeight="1" x14ac:dyDescent="0.2">
      <c r="AA511">
        <f t="shared" si="104"/>
        <v>84</v>
      </c>
      <c r="AB511" s="24">
        <f t="shared" si="103"/>
        <v>10.08</v>
      </c>
      <c r="AC511" s="24">
        <f t="shared" si="99"/>
        <v>-926.06400000000008</v>
      </c>
      <c r="AD511" s="24">
        <f t="shared" si="100"/>
        <v>-2686.7750400000004</v>
      </c>
      <c r="AE511" s="56">
        <f t="shared" si="101"/>
        <v>1.4579999999999984</v>
      </c>
      <c r="AF511" s="24">
        <f t="shared" si="102"/>
        <v>-6.2474783293440019</v>
      </c>
      <c r="AG511" s="39">
        <f t="shared" si="105"/>
        <v>0</v>
      </c>
      <c r="AH511" s="39">
        <f t="shared" si="106"/>
        <v>0</v>
      </c>
      <c r="AI511" s="65">
        <f t="shared" si="107"/>
        <v>10.631250000000001</v>
      </c>
      <c r="AJ511" s="65">
        <f t="shared" si="108"/>
        <v>-105.70500000000001</v>
      </c>
      <c r="AK511" s="58">
        <f t="shared" si="109"/>
        <v>3</v>
      </c>
      <c r="AL511" s="58">
        <f t="shared" si="110"/>
        <v>60</v>
      </c>
      <c r="AM511" s="58">
        <f t="shared" si="111"/>
        <v>240</v>
      </c>
    </row>
    <row r="512" spans="27:39" ht="20.100000000000001" customHeight="1" x14ac:dyDescent="0.2">
      <c r="AA512">
        <f t="shared" si="104"/>
        <v>85</v>
      </c>
      <c r="AB512" s="24">
        <f t="shared" si="103"/>
        <v>10.199999999999999</v>
      </c>
      <c r="AC512" s="24">
        <f t="shared" si="99"/>
        <v>-950.39999999999986</v>
      </c>
      <c r="AD512" s="24">
        <f t="shared" si="100"/>
        <v>-2799.3599999999992</v>
      </c>
      <c r="AE512" s="56">
        <f t="shared" si="101"/>
        <v>2.7337500000000006</v>
      </c>
      <c r="AF512" s="24">
        <f t="shared" si="102"/>
        <v>-5.5523555999999941</v>
      </c>
      <c r="AG512" s="39">
        <f t="shared" si="105"/>
        <v>0</v>
      </c>
      <c r="AH512" s="39">
        <f t="shared" si="106"/>
        <v>0</v>
      </c>
      <c r="AI512" s="65">
        <f t="shared" si="107"/>
        <v>10.631250000000001</v>
      </c>
      <c r="AJ512" s="65">
        <f t="shared" si="108"/>
        <v>-105.70500000000001</v>
      </c>
      <c r="AK512" s="58">
        <f t="shared" si="109"/>
        <v>3</v>
      </c>
      <c r="AL512" s="58">
        <f t="shared" si="110"/>
        <v>60</v>
      </c>
      <c r="AM512" s="58">
        <f t="shared" si="111"/>
        <v>240</v>
      </c>
    </row>
    <row r="513" spans="27:39" ht="20.100000000000001" customHeight="1" x14ac:dyDescent="0.2">
      <c r="AA513">
        <f t="shared" si="104"/>
        <v>86</v>
      </c>
      <c r="AB513" s="24">
        <f t="shared" si="103"/>
        <v>10.32</v>
      </c>
      <c r="AC513" s="24">
        <f t="shared" si="99"/>
        <v>-975.02400000000011</v>
      </c>
      <c r="AD513" s="24">
        <f t="shared" si="100"/>
        <v>-2914.88256</v>
      </c>
      <c r="AE513" s="56">
        <f t="shared" si="101"/>
        <v>4.0095000000000027</v>
      </c>
      <c r="AF513" s="24">
        <f t="shared" si="102"/>
        <v>-4.8908281282560004</v>
      </c>
      <c r="AG513" s="39">
        <f t="shared" si="105"/>
        <v>0</v>
      </c>
      <c r="AH513" s="39">
        <f t="shared" si="106"/>
        <v>0</v>
      </c>
      <c r="AI513" s="65">
        <f t="shared" si="107"/>
        <v>10.631250000000001</v>
      </c>
      <c r="AJ513" s="65">
        <f t="shared" si="108"/>
        <v>-105.70500000000001</v>
      </c>
      <c r="AK513" s="58">
        <f t="shared" si="109"/>
        <v>3</v>
      </c>
      <c r="AL513" s="58">
        <f t="shared" si="110"/>
        <v>60</v>
      </c>
      <c r="AM513" s="58">
        <f t="shared" si="111"/>
        <v>240</v>
      </c>
    </row>
    <row r="514" spans="27:39" ht="20.100000000000001" customHeight="1" x14ac:dyDescent="0.2">
      <c r="AA514">
        <f t="shared" si="104"/>
        <v>87</v>
      </c>
      <c r="AB514" s="24">
        <f t="shared" si="103"/>
        <v>10.44</v>
      </c>
      <c r="AC514" s="24">
        <f t="shared" si="99"/>
        <v>-999.93599999999992</v>
      </c>
      <c r="AD514" s="24">
        <f t="shared" si="100"/>
        <v>-3033.3772799999997</v>
      </c>
      <c r="AE514" s="56">
        <f t="shared" si="101"/>
        <v>5.2852499999999907</v>
      </c>
      <c r="AF514" s="24">
        <f t="shared" si="102"/>
        <v>-4.2642822193920065</v>
      </c>
      <c r="AG514" s="39">
        <f t="shared" si="105"/>
        <v>0</v>
      </c>
      <c r="AH514" s="39">
        <f t="shared" si="106"/>
        <v>0</v>
      </c>
      <c r="AI514" s="65">
        <f t="shared" si="107"/>
        <v>10.631250000000001</v>
      </c>
      <c r="AJ514" s="65">
        <f t="shared" si="108"/>
        <v>-105.70500000000001</v>
      </c>
      <c r="AK514" s="58">
        <f t="shared" si="109"/>
        <v>3</v>
      </c>
      <c r="AL514" s="58">
        <f t="shared" si="110"/>
        <v>60</v>
      </c>
      <c r="AM514" s="58">
        <f t="shared" si="111"/>
        <v>240</v>
      </c>
    </row>
    <row r="515" spans="27:39" ht="20.100000000000001" customHeight="1" x14ac:dyDescent="0.2">
      <c r="AA515">
        <f t="shared" si="104"/>
        <v>88</v>
      </c>
      <c r="AB515" s="24">
        <f t="shared" si="103"/>
        <v>10.56</v>
      </c>
      <c r="AC515" s="24">
        <f t="shared" si="99"/>
        <v>-1025.136</v>
      </c>
      <c r="AD515" s="24">
        <f t="shared" si="100"/>
        <v>-3154.8787200000006</v>
      </c>
      <c r="AE515" s="56">
        <f t="shared" si="101"/>
        <v>6.561000000000007</v>
      </c>
      <c r="AF515" s="24">
        <f t="shared" si="102"/>
        <v>-3.6741398446079945</v>
      </c>
      <c r="AG515" s="39">
        <f t="shared" si="105"/>
        <v>0</v>
      </c>
      <c r="AH515" s="39">
        <f t="shared" si="106"/>
        <v>0</v>
      </c>
      <c r="AI515" s="65">
        <f t="shared" si="107"/>
        <v>10.631250000000001</v>
      </c>
      <c r="AJ515" s="65">
        <f t="shared" si="108"/>
        <v>-105.70500000000001</v>
      </c>
      <c r="AK515" s="58">
        <f t="shared" si="109"/>
        <v>3</v>
      </c>
      <c r="AL515" s="58">
        <f t="shared" si="110"/>
        <v>60</v>
      </c>
      <c r="AM515" s="58">
        <f t="shared" si="111"/>
        <v>240</v>
      </c>
    </row>
    <row r="516" spans="27:39" ht="20.100000000000001" customHeight="1" x14ac:dyDescent="0.2">
      <c r="AA516">
        <f t="shared" si="104"/>
        <v>89</v>
      </c>
      <c r="AB516" s="24">
        <f t="shared" si="103"/>
        <v>10.68</v>
      </c>
      <c r="AC516" s="24">
        <f t="shared" si="99"/>
        <v>-1050.624</v>
      </c>
      <c r="AD516" s="24">
        <f t="shared" si="100"/>
        <v>-3279.4214400000001</v>
      </c>
      <c r="AE516" s="56">
        <f t="shared" si="101"/>
        <v>7.836749999999995</v>
      </c>
      <c r="AF516" s="24">
        <f t="shared" si="102"/>
        <v>-3.1218590557440042</v>
      </c>
      <c r="AG516" s="39">
        <f t="shared" si="105"/>
        <v>0</v>
      </c>
      <c r="AH516" s="39">
        <f t="shared" si="106"/>
        <v>0</v>
      </c>
      <c r="AI516" s="65">
        <f t="shared" si="107"/>
        <v>10.631250000000001</v>
      </c>
      <c r="AJ516" s="65">
        <f t="shared" si="108"/>
        <v>-105.70500000000001</v>
      </c>
      <c r="AK516" s="58">
        <f t="shared" si="109"/>
        <v>3</v>
      </c>
      <c r="AL516" s="58">
        <f t="shared" si="110"/>
        <v>60</v>
      </c>
      <c r="AM516" s="58">
        <f t="shared" si="111"/>
        <v>240</v>
      </c>
    </row>
    <row r="517" spans="27:39" ht="20.100000000000001" customHeight="1" x14ac:dyDescent="0.2">
      <c r="AA517">
        <f t="shared" si="104"/>
        <v>90</v>
      </c>
      <c r="AB517" s="24">
        <f t="shared" si="103"/>
        <v>10.8</v>
      </c>
      <c r="AC517" s="24">
        <f t="shared" si="99"/>
        <v>-1076.4000000000001</v>
      </c>
      <c r="AD517" s="24">
        <f t="shared" si="100"/>
        <v>-3407.0400000000009</v>
      </c>
      <c r="AE517" s="56">
        <f t="shared" si="101"/>
        <v>9.1125000000000114</v>
      </c>
      <c r="AF517" s="24">
        <f t="shared" si="102"/>
        <v>-2.6089343999999937</v>
      </c>
      <c r="AG517" s="39">
        <f t="shared" si="105"/>
        <v>0</v>
      </c>
      <c r="AH517" s="39">
        <f t="shared" si="106"/>
        <v>0</v>
      </c>
      <c r="AI517" s="65">
        <f t="shared" si="107"/>
        <v>10.631250000000001</v>
      </c>
      <c r="AJ517" s="65">
        <f t="shared" si="108"/>
        <v>-105.70500000000001</v>
      </c>
      <c r="AK517" s="58">
        <f t="shared" si="109"/>
        <v>3</v>
      </c>
      <c r="AL517" s="58">
        <f t="shared" si="110"/>
        <v>60</v>
      </c>
      <c r="AM517" s="58">
        <f t="shared" si="111"/>
        <v>240</v>
      </c>
    </row>
    <row r="518" spans="27:39" ht="20.100000000000001" customHeight="1" x14ac:dyDescent="0.2">
      <c r="AA518">
        <f t="shared" si="104"/>
        <v>91</v>
      </c>
      <c r="AB518" s="24">
        <f t="shared" si="103"/>
        <v>10.92</v>
      </c>
      <c r="AC518" s="24">
        <f t="shared" si="99"/>
        <v>-1102.4639999999999</v>
      </c>
      <c r="AD518" s="24">
        <f t="shared" si="100"/>
        <v>-3537.7689599999999</v>
      </c>
      <c r="AE518" s="56">
        <f t="shared" si="101"/>
        <v>10.388249999999999</v>
      </c>
      <c r="AF518" s="24">
        <f t="shared" si="102"/>
        <v>-2.1368973346560001</v>
      </c>
      <c r="AG518" s="39">
        <f t="shared" si="105"/>
        <v>0</v>
      </c>
      <c r="AH518" s="39">
        <f t="shared" si="106"/>
        <v>0</v>
      </c>
      <c r="AI518" s="65">
        <f t="shared" si="107"/>
        <v>10.631250000000001</v>
      </c>
      <c r="AJ518" s="65">
        <f t="shared" si="108"/>
        <v>-105.70500000000001</v>
      </c>
      <c r="AK518" s="58">
        <f t="shared" si="109"/>
        <v>3</v>
      </c>
      <c r="AL518" s="58">
        <f t="shared" si="110"/>
        <v>60</v>
      </c>
      <c r="AM518" s="58">
        <f t="shared" si="111"/>
        <v>240</v>
      </c>
    </row>
    <row r="519" spans="27:39" ht="20.100000000000001" customHeight="1" x14ac:dyDescent="0.2">
      <c r="AA519">
        <f t="shared" si="104"/>
        <v>92</v>
      </c>
      <c r="AB519" s="24">
        <f t="shared" si="103"/>
        <v>11.04</v>
      </c>
      <c r="AC519" s="24">
        <f t="shared" si="99"/>
        <v>-1128.8159999999998</v>
      </c>
      <c r="AD519" s="24">
        <f t="shared" si="100"/>
        <v>-3671.642879999999</v>
      </c>
      <c r="AE519" s="56">
        <f t="shared" si="101"/>
        <v>11.663999999999987</v>
      </c>
      <c r="AF519" s="24">
        <f t="shared" si="102"/>
        <v>-1.7073166417920023</v>
      </c>
      <c r="AG519" s="39">
        <f t="shared" si="105"/>
        <v>0</v>
      </c>
      <c r="AH519" s="39">
        <f t="shared" si="106"/>
        <v>0</v>
      </c>
      <c r="AI519" s="65">
        <f t="shared" si="107"/>
        <v>10.631250000000001</v>
      </c>
      <c r="AJ519" s="65">
        <f t="shared" si="108"/>
        <v>-105.70500000000001</v>
      </c>
      <c r="AK519" s="58">
        <f t="shared" si="109"/>
        <v>3</v>
      </c>
      <c r="AL519" s="58">
        <f t="shared" si="110"/>
        <v>60</v>
      </c>
      <c r="AM519" s="58">
        <f t="shared" si="111"/>
        <v>240</v>
      </c>
    </row>
    <row r="520" spans="27:39" ht="20.100000000000001" customHeight="1" x14ac:dyDescent="0.2">
      <c r="AA520">
        <f t="shared" si="104"/>
        <v>93</v>
      </c>
      <c r="AB520" s="24">
        <f t="shared" si="103"/>
        <v>11.16</v>
      </c>
      <c r="AC520" s="24">
        <f t="shared" si="99"/>
        <v>-1155.4560000000001</v>
      </c>
      <c r="AD520" s="24">
        <f t="shared" si="100"/>
        <v>-3808.69632</v>
      </c>
      <c r="AE520" s="56">
        <f t="shared" si="101"/>
        <v>12.939750000000004</v>
      </c>
      <c r="AF520" s="24">
        <f t="shared" si="102"/>
        <v>-1.3217988430079952</v>
      </c>
      <c r="AG520" s="39">
        <f t="shared" si="105"/>
        <v>0</v>
      </c>
      <c r="AH520" s="39">
        <f t="shared" si="106"/>
        <v>0</v>
      </c>
      <c r="AI520" s="65">
        <f t="shared" si="107"/>
        <v>10.631250000000001</v>
      </c>
      <c r="AJ520" s="65">
        <f t="shared" si="108"/>
        <v>-105.70500000000001</v>
      </c>
      <c r="AK520" s="58">
        <f t="shared" si="109"/>
        <v>3</v>
      </c>
      <c r="AL520" s="58">
        <f t="shared" si="110"/>
        <v>60</v>
      </c>
      <c r="AM520" s="58">
        <f t="shared" si="111"/>
        <v>240</v>
      </c>
    </row>
    <row r="521" spans="27:39" ht="20.100000000000001" customHeight="1" x14ac:dyDescent="0.2">
      <c r="AA521">
        <f t="shared" si="104"/>
        <v>94</v>
      </c>
      <c r="AB521" s="24">
        <f t="shared" si="103"/>
        <v>11.28</v>
      </c>
      <c r="AC521" s="24">
        <f t="shared" si="99"/>
        <v>-1182.384</v>
      </c>
      <c r="AD521" s="24">
        <f t="shared" si="100"/>
        <v>-3948.9638399999994</v>
      </c>
      <c r="AE521" s="56">
        <f t="shared" si="101"/>
        <v>14.215499999999992</v>
      </c>
      <c r="AF521" s="24">
        <f t="shared" si="102"/>
        <v>-0.9819886141440044</v>
      </c>
      <c r="AG521" s="39">
        <f t="shared" si="105"/>
        <v>0</v>
      </c>
      <c r="AH521" s="39">
        <f t="shared" si="106"/>
        <v>0</v>
      </c>
      <c r="AI521" s="65">
        <f t="shared" si="107"/>
        <v>10.631250000000001</v>
      </c>
      <c r="AJ521" s="65">
        <f t="shared" si="108"/>
        <v>-105.70500000000001</v>
      </c>
      <c r="AK521" s="58">
        <f t="shared" si="109"/>
        <v>3</v>
      </c>
      <c r="AL521" s="58">
        <f t="shared" si="110"/>
        <v>60</v>
      </c>
      <c r="AM521" s="58">
        <f t="shared" si="111"/>
        <v>240</v>
      </c>
    </row>
    <row r="522" spans="27:39" ht="20.100000000000001" customHeight="1" x14ac:dyDescent="0.2">
      <c r="AA522">
        <f t="shared" si="104"/>
        <v>95</v>
      </c>
      <c r="AB522" s="24">
        <f t="shared" si="103"/>
        <v>11.4</v>
      </c>
      <c r="AC522" s="24">
        <f t="shared" si="99"/>
        <v>-1209.5999999999999</v>
      </c>
      <c r="AD522" s="24">
        <f t="shared" si="100"/>
        <v>-4092.4800000000005</v>
      </c>
      <c r="AE522" s="56">
        <f t="shared" si="101"/>
        <v>15.491250000000008</v>
      </c>
      <c r="AF522" s="24">
        <f t="shared" si="102"/>
        <v>-0.68956919999999311</v>
      </c>
      <c r="AG522" s="39">
        <f t="shared" si="105"/>
        <v>0</v>
      </c>
      <c r="AH522" s="39">
        <f t="shared" si="106"/>
        <v>0</v>
      </c>
      <c r="AI522" s="65">
        <f t="shared" si="107"/>
        <v>10.631250000000001</v>
      </c>
      <c r="AJ522" s="65">
        <f t="shared" si="108"/>
        <v>-105.70500000000001</v>
      </c>
      <c r="AK522" s="58">
        <f t="shared" si="109"/>
        <v>3</v>
      </c>
      <c r="AL522" s="58">
        <f t="shared" si="110"/>
        <v>60</v>
      </c>
      <c r="AM522" s="58">
        <f t="shared" si="111"/>
        <v>240</v>
      </c>
    </row>
    <row r="523" spans="27:39" ht="20.100000000000001" customHeight="1" x14ac:dyDescent="0.2">
      <c r="AA523">
        <f t="shared" si="104"/>
        <v>96</v>
      </c>
      <c r="AB523" s="24">
        <f t="shared" si="103"/>
        <v>11.52</v>
      </c>
      <c r="AC523" s="24">
        <f xml:space="preserve"> IF( AB523 &lt;= AK523, AG523, AG523 - AL523*(AB523 - AK523) - (AM523 - AL523)*(AB523 - AK523)^2/(2*(L - AK523))   )</f>
        <v>-1237.1039999999998</v>
      </c>
      <c r="AD523" s="24">
        <f t="shared" si="100"/>
        <v>-4239.2793599999986</v>
      </c>
      <c r="AE523" s="56">
        <f t="shared" si="101"/>
        <v>16.766999999999996</v>
      </c>
      <c r="AF523" s="24">
        <f t="shared" ref="AF523:AF527" si="112" xml:space="preserve"> IF( AB523 &lt;= AK523,  AE523,        AE523  - AL523*(AB523 - AK523)^4*100000/(24*E*I) - (AM523 - AL523)*(AB523 - AK523)^5*100000/(120*E*I*(L - AK523) )  )</f>
        <v>-0.44626282905599979</v>
      </c>
      <c r="AG523" s="39">
        <f t="shared" si="105"/>
        <v>0</v>
      </c>
      <c r="AH523" s="39">
        <f t="shared" si="106"/>
        <v>0</v>
      </c>
      <c r="AI523" s="65">
        <f t="shared" si="107"/>
        <v>10.631250000000001</v>
      </c>
      <c r="AJ523" s="65">
        <f t="shared" si="108"/>
        <v>-105.70500000000001</v>
      </c>
      <c r="AK523" s="58">
        <f t="shared" si="109"/>
        <v>3</v>
      </c>
      <c r="AL523" s="58">
        <f t="shared" si="110"/>
        <v>60</v>
      </c>
      <c r="AM523" s="58">
        <f t="shared" si="111"/>
        <v>240</v>
      </c>
    </row>
    <row r="524" spans="27:39" ht="20.100000000000001" customHeight="1" x14ac:dyDescent="0.2">
      <c r="AA524">
        <f t="shared" si="104"/>
        <v>97</v>
      </c>
      <c r="AB524" s="24">
        <f xml:space="preserve"> L*AA524/100</f>
        <v>11.64</v>
      </c>
      <c r="AC524" s="24">
        <f xml:space="preserve"> IF( AB524 &lt;= AK524, AG524, AG524 - AL524*(AB524 - AK524) - (AM524 - AL524)*(AB524 - AK524)^2/(2*(L - AK524))   )</f>
        <v>-1264.8960000000002</v>
      </c>
      <c r="AD524" s="24">
        <f t="shared" si="100"/>
        <v>-4389.3964800000012</v>
      </c>
      <c r="AE524" s="56">
        <f t="shared" si="101"/>
        <v>18.042750000000012</v>
      </c>
      <c r="AF524" s="24">
        <f t="shared" si="112"/>
        <v>-0.25383112819199116</v>
      </c>
      <c r="AG524" s="39">
        <f t="shared" si="105"/>
        <v>0</v>
      </c>
      <c r="AH524" s="39">
        <f t="shared" si="106"/>
        <v>0</v>
      </c>
      <c r="AI524" s="65">
        <f t="shared" si="107"/>
        <v>10.631250000000001</v>
      </c>
      <c r="AJ524" s="65">
        <f t="shared" si="108"/>
        <v>-105.70500000000001</v>
      </c>
      <c r="AK524" s="58">
        <f t="shared" si="109"/>
        <v>3</v>
      </c>
      <c r="AL524" s="58">
        <f t="shared" si="110"/>
        <v>60</v>
      </c>
      <c r="AM524" s="58">
        <f t="shared" si="111"/>
        <v>240</v>
      </c>
    </row>
    <row r="525" spans="27:39" ht="20.100000000000001" customHeight="1" x14ac:dyDescent="0.2">
      <c r="AA525">
        <f t="shared" si="104"/>
        <v>98</v>
      </c>
      <c r="AB525" s="24">
        <f xml:space="preserve"> L*AA525/100</f>
        <v>11.76</v>
      </c>
      <c r="AC525" s="24">
        <f xml:space="preserve"> IF( AB525 &lt;= AK525, AG525, AG525 - AL525*(AB525 - AK525) - (AM525 - AL525)*(AB525 - AK525)^2/(2*(L - AK525))   )</f>
        <v>-1292.9760000000001</v>
      </c>
      <c r="AD525" s="24">
        <f t="shared" si="100"/>
        <v>-4542.8659200000002</v>
      </c>
      <c r="AE525" s="56">
        <f t="shared" si="101"/>
        <v>19.3185</v>
      </c>
      <c r="AF525" s="24">
        <f t="shared" si="112"/>
        <v>-0.11407553740800136</v>
      </c>
      <c r="AG525" s="39">
        <f t="shared" si="105"/>
        <v>0</v>
      </c>
      <c r="AH525" s="39">
        <f t="shared" si="106"/>
        <v>0</v>
      </c>
      <c r="AI525" s="65">
        <f t="shared" si="107"/>
        <v>10.631250000000001</v>
      </c>
      <c r="AJ525" s="65">
        <f t="shared" si="108"/>
        <v>-105.70500000000001</v>
      </c>
      <c r="AK525" s="58">
        <f t="shared" si="109"/>
        <v>3</v>
      </c>
      <c r="AL525" s="58">
        <f t="shared" si="110"/>
        <v>60</v>
      </c>
      <c r="AM525" s="58">
        <f t="shared" si="111"/>
        <v>240</v>
      </c>
    </row>
    <row r="526" spans="27:39" ht="20.100000000000001" customHeight="1" x14ac:dyDescent="0.2">
      <c r="AA526">
        <f t="shared" si="104"/>
        <v>99</v>
      </c>
      <c r="AB526" s="24">
        <f xml:space="preserve"> L*AA526/100</f>
        <v>11.88</v>
      </c>
      <c r="AC526" s="24">
        <f xml:space="preserve"> IF( AB526 &lt;= AK526, AG526, AG526 - AL526*(AB526 - AK526) - (AM526 - AL526)*(AB526 - AK526)^2/(2*(L - AK526))   )</f>
        <v>-1321.3440000000003</v>
      </c>
      <c r="AD526" s="24">
        <f t="shared" si="100"/>
        <v>-4699.722240000001</v>
      </c>
      <c r="AE526" s="56">
        <f t="shared" si="101"/>
        <v>20.594250000000017</v>
      </c>
      <c r="AF526" s="24">
        <f t="shared" si="112"/>
        <v>-2.8837724543988585E-2</v>
      </c>
      <c r="AG526" s="39">
        <f t="shared" si="105"/>
        <v>0</v>
      </c>
      <c r="AH526" s="39">
        <f t="shared" si="106"/>
        <v>0</v>
      </c>
      <c r="AI526" s="65">
        <f t="shared" si="107"/>
        <v>10.631250000000001</v>
      </c>
      <c r="AJ526" s="65">
        <f t="shared" si="108"/>
        <v>-105.70500000000001</v>
      </c>
      <c r="AK526" s="58">
        <f t="shared" si="109"/>
        <v>3</v>
      </c>
      <c r="AL526" s="58">
        <f t="shared" si="110"/>
        <v>60</v>
      </c>
      <c r="AM526" s="58">
        <f t="shared" si="111"/>
        <v>240</v>
      </c>
    </row>
    <row r="527" spans="27:39" ht="20.100000000000001" customHeight="1" x14ac:dyDescent="0.2">
      <c r="AA527">
        <f t="shared" si="104"/>
        <v>100</v>
      </c>
      <c r="AB527" s="24">
        <f xml:space="preserve"> L*AA527/100</f>
        <v>12</v>
      </c>
      <c r="AC527" s="24">
        <f xml:space="preserve"> IF( AB527 &lt;= AK527, AG527, AG527 - AL527*(AB527 - AK527) - (AM527 - AL527)*(AB527 - AK527)^2/(2*(L - AK527))   )</f>
        <v>-1350</v>
      </c>
      <c r="AD527" s="24">
        <f t="shared" si="100"/>
        <v>-4860</v>
      </c>
      <c r="AE527" s="56">
        <f t="shared" si="101"/>
        <v>21.870000000000005</v>
      </c>
      <c r="AF527" s="24">
        <f t="shared" si="112"/>
        <v>5.3290705182007514E-15</v>
      </c>
      <c r="AG527" s="39">
        <f t="shared" si="105"/>
        <v>0</v>
      </c>
      <c r="AH527" s="39">
        <f t="shared" si="106"/>
        <v>0</v>
      </c>
      <c r="AI527" s="65">
        <f t="shared" si="107"/>
        <v>10.631250000000001</v>
      </c>
      <c r="AJ527" s="65">
        <f t="shared" si="108"/>
        <v>-105.70500000000001</v>
      </c>
      <c r="AK527" s="58">
        <f t="shared" si="109"/>
        <v>3</v>
      </c>
      <c r="AL527" s="58">
        <f t="shared" si="110"/>
        <v>60</v>
      </c>
      <c r="AM527" s="58">
        <f t="shared" si="111"/>
        <v>240</v>
      </c>
    </row>
    <row r="528" spans="27:39" ht="20.100000000000001" customHeight="1" x14ac:dyDescent="0.2"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</row>
    <row r="529" spans="27:39" ht="20.100000000000001" customHeight="1" x14ac:dyDescent="0.2">
      <c r="AA529" t="s">
        <v>94</v>
      </c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</row>
    <row r="530" spans="27:39" ht="20.100000000000001" customHeight="1" x14ac:dyDescent="0.2"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</row>
    <row r="531" spans="27:39" ht="20.100000000000001" customHeight="1" x14ac:dyDescent="0.2">
      <c r="AA531" s="38" t="s">
        <v>4</v>
      </c>
      <c r="AB531" s="39" t="s">
        <v>5</v>
      </c>
      <c r="AC531" s="39" t="s">
        <v>27</v>
      </c>
      <c r="AD531" s="58" t="s">
        <v>29</v>
      </c>
      <c r="AE531" s="58" t="s">
        <v>30</v>
      </c>
      <c r="AF531" s="58" t="s">
        <v>28</v>
      </c>
      <c r="AG531" s="39" t="s">
        <v>24</v>
      </c>
      <c r="AH531" s="39" t="s">
        <v>25</v>
      </c>
      <c r="AI531" s="38" t="s">
        <v>99</v>
      </c>
      <c r="AJ531" s="59" t="s">
        <v>26</v>
      </c>
      <c r="AK531" s="58" t="s">
        <v>23</v>
      </c>
      <c r="AL531" s="58" t="s">
        <v>31</v>
      </c>
      <c r="AM531" s="58" t="s">
        <v>32</v>
      </c>
    </row>
    <row r="532" spans="27:39" ht="20.100000000000001" customHeight="1" x14ac:dyDescent="0.2">
      <c r="AA532">
        <v>0</v>
      </c>
      <c r="AB532" s="24">
        <v>0</v>
      </c>
      <c r="AC532" s="24">
        <f t="shared" ref="AC532:AC563" si="113" xml:space="preserve"> IF( AB532 &lt;= AK532, AG532, AG532 - AL532*(AB532 - AK532) - (AM532 - AL532)*(AB532 - AK532)^2/(2*(L - AK532))   )</f>
        <v>0</v>
      </c>
      <c r="AD532" s="24">
        <f t="shared" ref="AD532:AD563" si="114" xml:space="preserve"> IF( AB532 &lt;= AK532,  AH532 + AG532*AB532,   AH532 + AG532*AB532  - AL532*(AB532 - AK532)^2/2 - (AM532 - AL532)*(AB532 - AK532)^3/(6*(L - AK532) )   )</f>
        <v>0</v>
      </c>
      <c r="AE532" s="56">
        <f t="shared" ref="AE532:AE563" si="115" xml:space="preserve"> AJ532 +  AI532*AB532 + AH532*AB532^2*100000/(2*E*I) + AG532*AB532^3*100000/(6*E*I)</f>
        <v>0</v>
      </c>
      <c r="AF532" s="24">
        <f t="shared" ref="AF532:AF563" si="116" xml:space="preserve"> IF( AB532 &lt;= AK532,  AE532,        AE532  - AL532*(AB532 - AK532)^4*100000/(24*E*I) - (AM532 - AL532)*(AB532 - AK532)^5*100000/(120*E*I*(L - AK532) )  )</f>
        <v>0</v>
      </c>
      <c r="AG532" s="39">
        <v>0</v>
      </c>
      <c r="AH532" s="39">
        <f xml:space="preserve"> 0</f>
        <v>0</v>
      </c>
      <c r="AI532" s="24">
        <f xml:space="preserve"> AL532*(L - AK532)^3*100000/(6*E*I) + (AM532 - AL532)*(L - AK532)^3*100000/(24*E*I)</f>
        <v>0</v>
      </c>
      <c r="AJ532" s="24">
        <f xml:space="preserve"> -AL532*(L - AK532)^3*(3*L + AK532)*100000/(24*E*I) - (AM532 - AL532)*(L - AK532)^3*(4*L + AK532)*100000/(120*E*I)</f>
        <v>0</v>
      </c>
      <c r="AK532" s="58">
        <f xml:space="preserve"> _a1 + _a2 + _a3 + _a4</f>
        <v>12</v>
      </c>
      <c r="AL532" s="58">
        <f xml:space="preserve"> -_w4</f>
        <v>-240</v>
      </c>
      <c r="AM532" s="58">
        <f xml:space="preserve"> - (_w3 +   (_w4 - _w3)/_a4 * (L - _a1 - _a2 - _a3))</f>
        <v>-240</v>
      </c>
    </row>
    <row r="533" spans="27:39" ht="20.100000000000001" customHeight="1" x14ac:dyDescent="0.2">
      <c r="AA533">
        <f>AA532+1</f>
        <v>1</v>
      </c>
      <c r="AB533" s="24">
        <f t="shared" ref="AB533:AB564" si="117" xml:space="preserve"> L*AA533/100</f>
        <v>0.12</v>
      </c>
      <c r="AC533" s="24">
        <f t="shared" si="113"/>
        <v>0</v>
      </c>
      <c r="AD533" s="24">
        <f t="shared" si="114"/>
        <v>0</v>
      </c>
      <c r="AE533" s="56">
        <f t="shared" si="115"/>
        <v>0</v>
      </c>
      <c r="AF533" s="24">
        <f t="shared" si="116"/>
        <v>0</v>
      </c>
      <c r="AG533" s="39">
        <f>AG532</f>
        <v>0</v>
      </c>
      <c r="AH533" s="39">
        <f>AH532</f>
        <v>0</v>
      </c>
      <c r="AI533" s="65">
        <f>AI532</f>
        <v>0</v>
      </c>
      <c r="AJ533" s="65">
        <f>AJ532</f>
        <v>0</v>
      </c>
      <c r="AK533" s="58">
        <f xml:space="preserve"> AK532</f>
        <v>12</v>
      </c>
      <c r="AL533" s="58">
        <f xml:space="preserve"> AL532</f>
        <v>-240</v>
      </c>
      <c r="AM533" s="58">
        <f>AM532</f>
        <v>-240</v>
      </c>
    </row>
    <row r="534" spans="27:39" ht="20.100000000000001" customHeight="1" x14ac:dyDescent="0.2">
      <c r="AA534">
        <f t="shared" ref="AA534:AA597" si="118">AA533+1</f>
        <v>2</v>
      </c>
      <c r="AB534" s="24">
        <f t="shared" si="117"/>
        <v>0.24</v>
      </c>
      <c r="AC534" s="24">
        <f t="shared" si="113"/>
        <v>0</v>
      </c>
      <c r="AD534" s="24">
        <f t="shared" si="114"/>
        <v>0</v>
      </c>
      <c r="AE534" s="56">
        <f t="shared" si="115"/>
        <v>0</v>
      </c>
      <c r="AF534" s="24">
        <f t="shared" si="116"/>
        <v>0</v>
      </c>
      <c r="AG534" s="39">
        <f t="shared" ref="AG534:AG597" si="119">AG533</f>
        <v>0</v>
      </c>
      <c r="AH534" s="39">
        <f t="shared" ref="AH534:AH597" si="120">AH533</f>
        <v>0</v>
      </c>
      <c r="AI534" s="65">
        <f t="shared" ref="AI534:AI597" si="121">AI533</f>
        <v>0</v>
      </c>
      <c r="AJ534" s="65">
        <f t="shared" ref="AJ534:AJ597" si="122">AJ533</f>
        <v>0</v>
      </c>
      <c r="AK534" s="58">
        <f t="shared" ref="AK534:AK597" si="123" xml:space="preserve"> AK533</f>
        <v>12</v>
      </c>
      <c r="AL534" s="58">
        <f t="shared" ref="AL534:AL597" si="124" xml:space="preserve"> AL533</f>
        <v>-240</v>
      </c>
      <c r="AM534" s="58">
        <f t="shared" ref="AM534:AM597" si="125">AM533</f>
        <v>-240</v>
      </c>
    </row>
    <row r="535" spans="27:39" ht="20.100000000000001" customHeight="1" x14ac:dyDescent="0.2">
      <c r="AA535">
        <f t="shared" si="118"/>
        <v>3</v>
      </c>
      <c r="AB535" s="24">
        <f t="shared" si="117"/>
        <v>0.36</v>
      </c>
      <c r="AC535" s="24">
        <f t="shared" si="113"/>
        <v>0</v>
      </c>
      <c r="AD535" s="24">
        <f t="shared" si="114"/>
        <v>0</v>
      </c>
      <c r="AE535" s="56">
        <f t="shared" si="115"/>
        <v>0</v>
      </c>
      <c r="AF535" s="24">
        <f t="shared" si="116"/>
        <v>0</v>
      </c>
      <c r="AG535" s="39">
        <f t="shared" si="119"/>
        <v>0</v>
      </c>
      <c r="AH535" s="39">
        <f t="shared" si="120"/>
        <v>0</v>
      </c>
      <c r="AI535" s="65">
        <f t="shared" si="121"/>
        <v>0</v>
      </c>
      <c r="AJ535" s="65">
        <f t="shared" si="122"/>
        <v>0</v>
      </c>
      <c r="AK535" s="58">
        <f t="shared" si="123"/>
        <v>12</v>
      </c>
      <c r="AL535" s="58">
        <f t="shared" si="124"/>
        <v>-240</v>
      </c>
      <c r="AM535" s="58">
        <f t="shared" si="125"/>
        <v>-240</v>
      </c>
    </row>
    <row r="536" spans="27:39" ht="20.100000000000001" customHeight="1" x14ac:dyDescent="0.2">
      <c r="AA536">
        <f t="shared" si="118"/>
        <v>4</v>
      </c>
      <c r="AB536" s="24">
        <f t="shared" si="117"/>
        <v>0.48</v>
      </c>
      <c r="AC536" s="24">
        <f t="shared" si="113"/>
        <v>0</v>
      </c>
      <c r="AD536" s="24">
        <f t="shared" si="114"/>
        <v>0</v>
      </c>
      <c r="AE536" s="56">
        <f t="shared" si="115"/>
        <v>0</v>
      </c>
      <c r="AF536" s="24">
        <f t="shared" si="116"/>
        <v>0</v>
      </c>
      <c r="AG536" s="39">
        <f t="shared" si="119"/>
        <v>0</v>
      </c>
      <c r="AH536" s="39">
        <f t="shared" si="120"/>
        <v>0</v>
      </c>
      <c r="AI536" s="65">
        <f t="shared" si="121"/>
        <v>0</v>
      </c>
      <c r="AJ536" s="65">
        <f t="shared" si="122"/>
        <v>0</v>
      </c>
      <c r="AK536" s="58">
        <f t="shared" si="123"/>
        <v>12</v>
      </c>
      <c r="AL536" s="58">
        <f t="shared" si="124"/>
        <v>-240</v>
      </c>
      <c r="AM536" s="58">
        <f t="shared" si="125"/>
        <v>-240</v>
      </c>
    </row>
    <row r="537" spans="27:39" ht="20.100000000000001" customHeight="1" x14ac:dyDescent="0.2">
      <c r="AA537">
        <f t="shared" si="118"/>
        <v>5</v>
      </c>
      <c r="AB537" s="24">
        <f t="shared" si="117"/>
        <v>0.6</v>
      </c>
      <c r="AC537" s="24">
        <f t="shared" si="113"/>
        <v>0</v>
      </c>
      <c r="AD537" s="24">
        <f t="shared" si="114"/>
        <v>0</v>
      </c>
      <c r="AE537" s="56">
        <f t="shared" si="115"/>
        <v>0</v>
      </c>
      <c r="AF537" s="24">
        <f t="shared" si="116"/>
        <v>0</v>
      </c>
      <c r="AG537" s="39">
        <f t="shared" si="119"/>
        <v>0</v>
      </c>
      <c r="AH537" s="39">
        <f t="shared" si="120"/>
        <v>0</v>
      </c>
      <c r="AI537" s="65">
        <f t="shared" si="121"/>
        <v>0</v>
      </c>
      <c r="AJ537" s="65">
        <f t="shared" si="122"/>
        <v>0</v>
      </c>
      <c r="AK537" s="58">
        <f t="shared" si="123"/>
        <v>12</v>
      </c>
      <c r="AL537" s="58">
        <f t="shared" si="124"/>
        <v>-240</v>
      </c>
      <c r="AM537" s="58">
        <f t="shared" si="125"/>
        <v>-240</v>
      </c>
    </row>
    <row r="538" spans="27:39" ht="20.100000000000001" customHeight="1" x14ac:dyDescent="0.2">
      <c r="AA538">
        <f t="shared" si="118"/>
        <v>6</v>
      </c>
      <c r="AB538" s="24">
        <f t="shared" si="117"/>
        <v>0.72</v>
      </c>
      <c r="AC538" s="24">
        <f t="shared" si="113"/>
        <v>0</v>
      </c>
      <c r="AD538" s="24">
        <f t="shared" si="114"/>
        <v>0</v>
      </c>
      <c r="AE538" s="56">
        <f t="shared" si="115"/>
        <v>0</v>
      </c>
      <c r="AF538" s="24">
        <f t="shared" si="116"/>
        <v>0</v>
      </c>
      <c r="AG538" s="39">
        <f t="shared" si="119"/>
        <v>0</v>
      </c>
      <c r="AH538" s="39">
        <f t="shared" si="120"/>
        <v>0</v>
      </c>
      <c r="AI538" s="65">
        <f t="shared" si="121"/>
        <v>0</v>
      </c>
      <c r="AJ538" s="65">
        <f t="shared" si="122"/>
        <v>0</v>
      </c>
      <c r="AK538" s="58">
        <f t="shared" si="123"/>
        <v>12</v>
      </c>
      <c r="AL538" s="58">
        <f t="shared" si="124"/>
        <v>-240</v>
      </c>
      <c r="AM538" s="58">
        <f t="shared" si="125"/>
        <v>-240</v>
      </c>
    </row>
    <row r="539" spans="27:39" ht="20.100000000000001" customHeight="1" x14ac:dyDescent="0.2">
      <c r="AA539">
        <f t="shared" si="118"/>
        <v>7</v>
      </c>
      <c r="AB539" s="24">
        <f t="shared" si="117"/>
        <v>0.84</v>
      </c>
      <c r="AC539" s="24">
        <f t="shared" si="113"/>
        <v>0</v>
      </c>
      <c r="AD539" s="24">
        <f t="shared" si="114"/>
        <v>0</v>
      </c>
      <c r="AE539" s="56">
        <f t="shared" si="115"/>
        <v>0</v>
      </c>
      <c r="AF539" s="24">
        <f t="shared" si="116"/>
        <v>0</v>
      </c>
      <c r="AG539" s="39">
        <f t="shared" si="119"/>
        <v>0</v>
      </c>
      <c r="AH539" s="39">
        <f t="shared" si="120"/>
        <v>0</v>
      </c>
      <c r="AI539" s="65">
        <f t="shared" si="121"/>
        <v>0</v>
      </c>
      <c r="AJ539" s="65">
        <f t="shared" si="122"/>
        <v>0</v>
      </c>
      <c r="AK539" s="58">
        <f t="shared" si="123"/>
        <v>12</v>
      </c>
      <c r="AL539" s="58">
        <f t="shared" si="124"/>
        <v>-240</v>
      </c>
      <c r="AM539" s="58">
        <f t="shared" si="125"/>
        <v>-240</v>
      </c>
    </row>
    <row r="540" spans="27:39" ht="20.100000000000001" customHeight="1" x14ac:dyDescent="0.2">
      <c r="AA540">
        <f t="shared" si="118"/>
        <v>8</v>
      </c>
      <c r="AB540" s="24">
        <f t="shared" si="117"/>
        <v>0.96</v>
      </c>
      <c r="AC540" s="24">
        <f t="shared" si="113"/>
        <v>0</v>
      </c>
      <c r="AD540" s="24">
        <f t="shared" si="114"/>
        <v>0</v>
      </c>
      <c r="AE540" s="56">
        <f t="shared" si="115"/>
        <v>0</v>
      </c>
      <c r="AF540" s="24">
        <f t="shared" si="116"/>
        <v>0</v>
      </c>
      <c r="AG540" s="39">
        <f t="shared" si="119"/>
        <v>0</v>
      </c>
      <c r="AH540" s="39">
        <f t="shared" si="120"/>
        <v>0</v>
      </c>
      <c r="AI540" s="65">
        <f t="shared" si="121"/>
        <v>0</v>
      </c>
      <c r="AJ540" s="65">
        <f t="shared" si="122"/>
        <v>0</v>
      </c>
      <c r="AK540" s="58">
        <f t="shared" si="123"/>
        <v>12</v>
      </c>
      <c r="AL540" s="58">
        <f t="shared" si="124"/>
        <v>-240</v>
      </c>
      <c r="AM540" s="58">
        <f t="shared" si="125"/>
        <v>-240</v>
      </c>
    </row>
    <row r="541" spans="27:39" ht="20.100000000000001" customHeight="1" x14ac:dyDescent="0.2">
      <c r="AA541">
        <f t="shared" si="118"/>
        <v>9</v>
      </c>
      <c r="AB541" s="24">
        <f t="shared" si="117"/>
        <v>1.08</v>
      </c>
      <c r="AC541" s="24">
        <f t="shared" si="113"/>
        <v>0</v>
      </c>
      <c r="AD541" s="24">
        <f t="shared" si="114"/>
        <v>0</v>
      </c>
      <c r="AE541" s="56">
        <f t="shared" si="115"/>
        <v>0</v>
      </c>
      <c r="AF541" s="24">
        <f t="shared" si="116"/>
        <v>0</v>
      </c>
      <c r="AG541" s="39">
        <f t="shared" si="119"/>
        <v>0</v>
      </c>
      <c r="AH541" s="39">
        <f t="shared" si="120"/>
        <v>0</v>
      </c>
      <c r="AI541" s="65">
        <f t="shared" si="121"/>
        <v>0</v>
      </c>
      <c r="AJ541" s="65">
        <f t="shared" si="122"/>
        <v>0</v>
      </c>
      <c r="AK541" s="58">
        <f t="shared" si="123"/>
        <v>12</v>
      </c>
      <c r="AL541" s="58">
        <f t="shared" si="124"/>
        <v>-240</v>
      </c>
      <c r="AM541" s="58">
        <f t="shared" si="125"/>
        <v>-240</v>
      </c>
    </row>
    <row r="542" spans="27:39" ht="20.100000000000001" customHeight="1" x14ac:dyDescent="0.2">
      <c r="AA542">
        <f t="shared" si="118"/>
        <v>10</v>
      </c>
      <c r="AB542" s="24">
        <f t="shared" si="117"/>
        <v>1.2</v>
      </c>
      <c r="AC542" s="24">
        <f t="shared" si="113"/>
        <v>0</v>
      </c>
      <c r="AD542" s="24">
        <f t="shared" si="114"/>
        <v>0</v>
      </c>
      <c r="AE542" s="56">
        <f t="shared" si="115"/>
        <v>0</v>
      </c>
      <c r="AF542" s="24">
        <f t="shared" si="116"/>
        <v>0</v>
      </c>
      <c r="AG542" s="39">
        <f t="shared" si="119"/>
        <v>0</v>
      </c>
      <c r="AH542" s="39">
        <f t="shared" si="120"/>
        <v>0</v>
      </c>
      <c r="AI542" s="65">
        <f t="shared" si="121"/>
        <v>0</v>
      </c>
      <c r="AJ542" s="65">
        <f t="shared" si="122"/>
        <v>0</v>
      </c>
      <c r="AK542" s="58">
        <f t="shared" si="123"/>
        <v>12</v>
      </c>
      <c r="AL542" s="58">
        <f t="shared" si="124"/>
        <v>-240</v>
      </c>
      <c r="AM542" s="58">
        <f t="shared" si="125"/>
        <v>-240</v>
      </c>
    </row>
    <row r="543" spans="27:39" ht="20.100000000000001" customHeight="1" x14ac:dyDescent="0.2">
      <c r="AA543">
        <f t="shared" si="118"/>
        <v>11</v>
      </c>
      <c r="AB543" s="24">
        <f t="shared" si="117"/>
        <v>1.32</v>
      </c>
      <c r="AC543" s="24">
        <f t="shared" si="113"/>
        <v>0</v>
      </c>
      <c r="AD543" s="24">
        <f t="shared" si="114"/>
        <v>0</v>
      </c>
      <c r="AE543" s="56">
        <f t="shared" si="115"/>
        <v>0</v>
      </c>
      <c r="AF543" s="24">
        <f t="shared" si="116"/>
        <v>0</v>
      </c>
      <c r="AG543" s="39">
        <f t="shared" si="119"/>
        <v>0</v>
      </c>
      <c r="AH543" s="39">
        <f t="shared" si="120"/>
        <v>0</v>
      </c>
      <c r="AI543" s="65">
        <f t="shared" si="121"/>
        <v>0</v>
      </c>
      <c r="AJ543" s="65">
        <f t="shared" si="122"/>
        <v>0</v>
      </c>
      <c r="AK543" s="58">
        <f t="shared" si="123"/>
        <v>12</v>
      </c>
      <c r="AL543" s="58">
        <f t="shared" si="124"/>
        <v>-240</v>
      </c>
      <c r="AM543" s="58">
        <f t="shared" si="125"/>
        <v>-240</v>
      </c>
    </row>
    <row r="544" spans="27:39" ht="20.100000000000001" customHeight="1" x14ac:dyDescent="0.2">
      <c r="AA544">
        <f t="shared" si="118"/>
        <v>12</v>
      </c>
      <c r="AB544" s="24">
        <f t="shared" si="117"/>
        <v>1.44</v>
      </c>
      <c r="AC544" s="24">
        <f t="shared" si="113"/>
        <v>0</v>
      </c>
      <c r="AD544" s="24">
        <f t="shared" si="114"/>
        <v>0</v>
      </c>
      <c r="AE544" s="56">
        <f t="shared" si="115"/>
        <v>0</v>
      </c>
      <c r="AF544" s="24">
        <f t="shared" si="116"/>
        <v>0</v>
      </c>
      <c r="AG544" s="39">
        <f t="shared" si="119"/>
        <v>0</v>
      </c>
      <c r="AH544" s="39">
        <f t="shared" si="120"/>
        <v>0</v>
      </c>
      <c r="AI544" s="65">
        <f t="shared" si="121"/>
        <v>0</v>
      </c>
      <c r="AJ544" s="65">
        <f t="shared" si="122"/>
        <v>0</v>
      </c>
      <c r="AK544" s="58">
        <f t="shared" si="123"/>
        <v>12</v>
      </c>
      <c r="AL544" s="58">
        <f t="shared" si="124"/>
        <v>-240</v>
      </c>
      <c r="AM544" s="58">
        <f t="shared" si="125"/>
        <v>-240</v>
      </c>
    </row>
    <row r="545" spans="27:39" ht="20.100000000000001" customHeight="1" x14ac:dyDescent="0.2">
      <c r="AA545">
        <f t="shared" si="118"/>
        <v>13</v>
      </c>
      <c r="AB545" s="24">
        <f t="shared" si="117"/>
        <v>1.56</v>
      </c>
      <c r="AC545" s="24">
        <f t="shared" si="113"/>
        <v>0</v>
      </c>
      <c r="AD545" s="24">
        <f t="shared" si="114"/>
        <v>0</v>
      </c>
      <c r="AE545" s="56">
        <f t="shared" si="115"/>
        <v>0</v>
      </c>
      <c r="AF545" s="24">
        <f t="shared" si="116"/>
        <v>0</v>
      </c>
      <c r="AG545" s="39">
        <f t="shared" si="119"/>
        <v>0</v>
      </c>
      <c r="AH545" s="39">
        <f t="shared" si="120"/>
        <v>0</v>
      </c>
      <c r="AI545" s="65">
        <f t="shared" si="121"/>
        <v>0</v>
      </c>
      <c r="AJ545" s="65">
        <f t="shared" si="122"/>
        <v>0</v>
      </c>
      <c r="AK545" s="58">
        <f t="shared" si="123"/>
        <v>12</v>
      </c>
      <c r="AL545" s="58">
        <f t="shared" si="124"/>
        <v>-240</v>
      </c>
      <c r="AM545" s="58">
        <f t="shared" si="125"/>
        <v>-240</v>
      </c>
    </row>
    <row r="546" spans="27:39" ht="20.100000000000001" customHeight="1" x14ac:dyDescent="0.2">
      <c r="AA546">
        <f t="shared" si="118"/>
        <v>14</v>
      </c>
      <c r="AB546" s="24">
        <f t="shared" si="117"/>
        <v>1.68</v>
      </c>
      <c r="AC546" s="24">
        <f t="shared" si="113"/>
        <v>0</v>
      </c>
      <c r="AD546" s="24">
        <f t="shared" si="114"/>
        <v>0</v>
      </c>
      <c r="AE546" s="56">
        <f t="shared" si="115"/>
        <v>0</v>
      </c>
      <c r="AF546" s="24">
        <f t="shared" si="116"/>
        <v>0</v>
      </c>
      <c r="AG546" s="39">
        <f t="shared" si="119"/>
        <v>0</v>
      </c>
      <c r="AH546" s="39">
        <f t="shared" si="120"/>
        <v>0</v>
      </c>
      <c r="AI546" s="65">
        <f t="shared" si="121"/>
        <v>0</v>
      </c>
      <c r="AJ546" s="65">
        <f t="shared" si="122"/>
        <v>0</v>
      </c>
      <c r="AK546" s="58">
        <f t="shared" si="123"/>
        <v>12</v>
      </c>
      <c r="AL546" s="58">
        <f t="shared" si="124"/>
        <v>-240</v>
      </c>
      <c r="AM546" s="58">
        <f t="shared" si="125"/>
        <v>-240</v>
      </c>
    </row>
    <row r="547" spans="27:39" ht="20.100000000000001" customHeight="1" x14ac:dyDescent="0.2">
      <c r="AA547">
        <f t="shared" si="118"/>
        <v>15</v>
      </c>
      <c r="AB547" s="24">
        <f t="shared" si="117"/>
        <v>1.8</v>
      </c>
      <c r="AC547" s="24">
        <f t="shared" si="113"/>
        <v>0</v>
      </c>
      <c r="AD547" s="24">
        <f t="shared" si="114"/>
        <v>0</v>
      </c>
      <c r="AE547" s="56">
        <f t="shared" si="115"/>
        <v>0</v>
      </c>
      <c r="AF547" s="24">
        <f t="shared" si="116"/>
        <v>0</v>
      </c>
      <c r="AG547" s="39">
        <f t="shared" si="119"/>
        <v>0</v>
      </c>
      <c r="AH547" s="39">
        <f t="shared" si="120"/>
        <v>0</v>
      </c>
      <c r="AI547" s="65">
        <f t="shared" si="121"/>
        <v>0</v>
      </c>
      <c r="AJ547" s="65">
        <f t="shared" si="122"/>
        <v>0</v>
      </c>
      <c r="AK547" s="58">
        <f t="shared" si="123"/>
        <v>12</v>
      </c>
      <c r="AL547" s="58">
        <f t="shared" si="124"/>
        <v>-240</v>
      </c>
      <c r="AM547" s="58">
        <f t="shared" si="125"/>
        <v>-240</v>
      </c>
    </row>
    <row r="548" spans="27:39" ht="20.100000000000001" customHeight="1" x14ac:dyDescent="0.2">
      <c r="AA548">
        <f t="shared" si="118"/>
        <v>16</v>
      </c>
      <c r="AB548" s="24">
        <f t="shared" si="117"/>
        <v>1.92</v>
      </c>
      <c r="AC548" s="24">
        <f t="shared" si="113"/>
        <v>0</v>
      </c>
      <c r="AD548" s="24">
        <f t="shared" si="114"/>
        <v>0</v>
      </c>
      <c r="AE548" s="56">
        <f t="shared" si="115"/>
        <v>0</v>
      </c>
      <c r="AF548" s="24">
        <f t="shared" si="116"/>
        <v>0</v>
      </c>
      <c r="AG548" s="39">
        <f t="shared" si="119"/>
        <v>0</v>
      </c>
      <c r="AH548" s="39">
        <f t="shared" si="120"/>
        <v>0</v>
      </c>
      <c r="AI548" s="65">
        <f t="shared" si="121"/>
        <v>0</v>
      </c>
      <c r="AJ548" s="65">
        <f t="shared" si="122"/>
        <v>0</v>
      </c>
      <c r="AK548" s="58">
        <f t="shared" si="123"/>
        <v>12</v>
      </c>
      <c r="AL548" s="58">
        <f t="shared" si="124"/>
        <v>-240</v>
      </c>
      <c r="AM548" s="58">
        <f t="shared" si="125"/>
        <v>-240</v>
      </c>
    </row>
    <row r="549" spans="27:39" ht="20.100000000000001" customHeight="1" x14ac:dyDescent="0.2">
      <c r="AA549">
        <f t="shared" si="118"/>
        <v>17</v>
      </c>
      <c r="AB549" s="24">
        <f t="shared" si="117"/>
        <v>2.04</v>
      </c>
      <c r="AC549" s="24">
        <f t="shared" si="113"/>
        <v>0</v>
      </c>
      <c r="AD549" s="24">
        <f t="shared" si="114"/>
        <v>0</v>
      </c>
      <c r="AE549" s="56">
        <f t="shared" si="115"/>
        <v>0</v>
      </c>
      <c r="AF549" s="24">
        <f t="shared" si="116"/>
        <v>0</v>
      </c>
      <c r="AG549" s="39">
        <f t="shared" si="119"/>
        <v>0</v>
      </c>
      <c r="AH549" s="39">
        <f t="shared" si="120"/>
        <v>0</v>
      </c>
      <c r="AI549" s="65">
        <f t="shared" si="121"/>
        <v>0</v>
      </c>
      <c r="AJ549" s="65">
        <f t="shared" si="122"/>
        <v>0</v>
      </c>
      <c r="AK549" s="58">
        <f t="shared" si="123"/>
        <v>12</v>
      </c>
      <c r="AL549" s="58">
        <f t="shared" si="124"/>
        <v>-240</v>
      </c>
      <c r="AM549" s="58">
        <f t="shared" si="125"/>
        <v>-240</v>
      </c>
    </row>
    <row r="550" spans="27:39" ht="20.100000000000001" customHeight="1" x14ac:dyDescent="0.2">
      <c r="AA550">
        <f t="shared" si="118"/>
        <v>18</v>
      </c>
      <c r="AB550" s="24">
        <f t="shared" si="117"/>
        <v>2.16</v>
      </c>
      <c r="AC550" s="24">
        <f t="shared" si="113"/>
        <v>0</v>
      </c>
      <c r="AD550" s="24">
        <f t="shared" si="114"/>
        <v>0</v>
      </c>
      <c r="AE550" s="56">
        <f t="shared" si="115"/>
        <v>0</v>
      </c>
      <c r="AF550" s="24">
        <f t="shared" si="116"/>
        <v>0</v>
      </c>
      <c r="AG550" s="39">
        <f t="shared" si="119"/>
        <v>0</v>
      </c>
      <c r="AH550" s="39">
        <f t="shared" si="120"/>
        <v>0</v>
      </c>
      <c r="AI550" s="65">
        <f t="shared" si="121"/>
        <v>0</v>
      </c>
      <c r="AJ550" s="65">
        <f t="shared" si="122"/>
        <v>0</v>
      </c>
      <c r="AK550" s="58">
        <f t="shared" si="123"/>
        <v>12</v>
      </c>
      <c r="AL550" s="58">
        <f t="shared" si="124"/>
        <v>-240</v>
      </c>
      <c r="AM550" s="58">
        <f t="shared" si="125"/>
        <v>-240</v>
      </c>
    </row>
    <row r="551" spans="27:39" ht="20.100000000000001" customHeight="1" x14ac:dyDescent="0.2">
      <c r="AA551">
        <f t="shared" si="118"/>
        <v>19</v>
      </c>
      <c r="AB551" s="24">
        <f t="shared" si="117"/>
        <v>2.2799999999999998</v>
      </c>
      <c r="AC551" s="24">
        <f t="shared" si="113"/>
        <v>0</v>
      </c>
      <c r="AD551" s="24">
        <f t="shared" si="114"/>
        <v>0</v>
      </c>
      <c r="AE551" s="56">
        <f t="shared" si="115"/>
        <v>0</v>
      </c>
      <c r="AF551" s="24">
        <f t="shared" si="116"/>
        <v>0</v>
      </c>
      <c r="AG551" s="39">
        <f t="shared" si="119"/>
        <v>0</v>
      </c>
      <c r="AH551" s="39">
        <f t="shared" si="120"/>
        <v>0</v>
      </c>
      <c r="AI551" s="65">
        <f t="shared" si="121"/>
        <v>0</v>
      </c>
      <c r="AJ551" s="65">
        <f t="shared" si="122"/>
        <v>0</v>
      </c>
      <c r="AK551" s="58">
        <f t="shared" si="123"/>
        <v>12</v>
      </c>
      <c r="AL551" s="58">
        <f t="shared" si="124"/>
        <v>-240</v>
      </c>
      <c r="AM551" s="58">
        <f t="shared" si="125"/>
        <v>-240</v>
      </c>
    </row>
    <row r="552" spans="27:39" ht="20.100000000000001" customHeight="1" x14ac:dyDescent="0.2">
      <c r="AA552">
        <f t="shared" si="118"/>
        <v>20</v>
      </c>
      <c r="AB552" s="24">
        <f t="shared" si="117"/>
        <v>2.4</v>
      </c>
      <c r="AC552" s="24">
        <f t="shared" si="113"/>
        <v>0</v>
      </c>
      <c r="AD552" s="24">
        <f t="shared" si="114"/>
        <v>0</v>
      </c>
      <c r="AE552" s="56">
        <f t="shared" si="115"/>
        <v>0</v>
      </c>
      <c r="AF552" s="24">
        <f t="shared" si="116"/>
        <v>0</v>
      </c>
      <c r="AG552" s="39">
        <f t="shared" si="119"/>
        <v>0</v>
      </c>
      <c r="AH552" s="39">
        <f t="shared" si="120"/>
        <v>0</v>
      </c>
      <c r="AI552" s="65">
        <f t="shared" si="121"/>
        <v>0</v>
      </c>
      <c r="AJ552" s="65">
        <f t="shared" si="122"/>
        <v>0</v>
      </c>
      <c r="AK552" s="58">
        <f t="shared" si="123"/>
        <v>12</v>
      </c>
      <c r="AL552" s="58">
        <f t="shared" si="124"/>
        <v>-240</v>
      </c>
      <c r="AM552" s="58">
        <f t="shared" si="125"/>
        <v>-240</v>
      </c>
    </row>
    <row r="553" spans="27:39" ht="20.100000000000001" customHeight="1" x14ac:dyDescent="0.2">
      <c r="AA553">
        <f t="shared" si="118"/>
        <v>21</v>
      </c>
      <c r="AB553" s="24">
        <f t="shared" si="117"/>
        <v>2.52</v>
      </c>
      <c r="AC553" s="24">
        <f t="shared" si="113"/>
        <v>0</v>
      </c>
      <c r="AD553" s="24">
        <f t="shared" si="114"/>
        <v>0</v>
      </c>
      <c r="AE553" s="56">
        <f t="shared" si="115"/>
        <v>0</v>
      </c>
      <c r="AF553" s="24">
        <f t="shared" si="116"/>
        <v>0</v>
      </c>
      <c r="AG553" s="39">
        <f t="shared" si="119"/>
        <v>0</v>
      </c>
      <c r="AH553" s="39">
        <f t="shared" si="120"/>
        <v>0</v>
      </c>
      <c r="AI553" s="65">
        <f t="shared" si="121"/>
        <v>0</v>
      </c>
      <c r="AJ553" s="65">
        <f t="shared" si="122"/>
        <v>0</v>
      </c>
      <c r="AK553" s="58">
        <f t="shared" si="123"/>
        <v>12</v>
      </c>
      <c r="AL553" s="58">
        <f t="shared" si="124"/>
        <v>-240</v>
      </c>
      <c r="AM553" s="58">
        <f t="shared" si="125"/>
        <v>-240</v>
      </c>
    </row>
    <row r="554" spans="27:39" ht="20.100000000000001" customHeight="1" x14ac:dyDescent="0.2">
      <c r="AA554">
        <f t="shared" si="118"/>
        <v>22</v>
      </c>
      <c r="AB554" s="24">
        <f t="shared" si="117"/>
        <v>2.64</v>
      </c>
      <c r="AC554" s="24">
        <f t="shared" si="113"/>
        <v>0</v>
      </c>
      <c r="AD554" s="24">
        <f t="shared" si="114"/>
        <v>0</v>
      </c>
      <c r="AE554" s="56">
        <f t="shared" si="115"/>
        <v>0</v>
      </c>
      <c r="AF554" s="24">
        <f t="shared" si="116"/>
        <v>0</v>
      </c>
      <c r="AG554" s="39">
        <f t="shared" si="119"/>
        <v>0</v>
      </c>
      <c r="AH554" s="39">
        <f t="shared" si="120"/>
        <v>0</v>
      </c>
      <c r="AI554" s="65">
        <f t="shared" si="121"/>
        <v>0</v>
      </c>
      <c r="AJ554" s="65">
        <f t="shared" si="122"/>
        <v>0</v>
      </c>
      <c r="AK554" s="58">
        <f t="shared" si="123"/>
        <v>12</v>
      </c>
      <c r="AL554" s="58">
        <f t="shared" si="124"/>
        <v>-240</v>
      </c>
      <c r="AM554" s="58">
        <f t="shared" si="125"/>
        <v>-240</v>
      </c>
    </row>
    <row r="555" spans="27:39" ht="20.100000000000001" customHeight="1" x14ac:dyDescent="0.2">
      <c r="AA555">
        <f t="shared" si="118"/>
        <v>23</v>
      </c>
      <c r="AB555" s="24">
        <f t="shared" si="117"/>
        <v>2.76</v>
      </c>
      <c r="AC555" s="24">
        <f t="shared" si="113"/>
        <v>0</v>
      </c>
      <c r="AD555" s="24">
        <f t="shared" si="114"/>
        <v>0</v>
      </c>
      <c r="AE555" s="56">
        <f t="shared" si="115"/>
        <v>0</v>
      </c>
      <c r="AF555" s="24">
        <f t="shared" si="116"/>
        <v>0</v>
      </c>
      <c r="AG555" s="39">
        <f t="shared" si="119"/>
        <v>0</v>
      </c>
      <c r="AH555" s="39">
        <f t="shared" si="120"/>
        <v>0</v>
      </c>
      <c r="AI555" s="65">
        <f t="shared" si="121"/>
        <v>0</v>
      </c>
      <c r="AJ555" s="65">
        <f t="shared" si="122"/>
        <v>0</v>
      </c>
      <c r="AK555" s="58">
        <f t="shared" si="123"/>
        <v>12</v>
      </c>
      <c r="AL555" s="58">
        <f t="shared" si="124"/>
        <v>-240</v>
      </c>
      <c r="AM555" s="58">
        <f t="shared" si="125"/>
        <v>-240</v>
      </c>
    </row>
    <row r="556" spans="27:39" ht="20.100000000000001" customHeight="1" x14ac:dyDescent="0.2">
      <c r="AA556">
        <f t="shared" si="118"/>
        <v>24</v>
      </c>
      <c r="AB556" s="24">
        <f t="shared" si="117"/>
        <v>2.88</v>
      </c>
      <c r="AC556" s="24">
        <f t="shared" si="113"/>
        <v>0</v>
      </c>
      <c r="AD556" s="24">
        <f t="shared" si="114"/>
        <v>0</v>
      </c>
      <c r="AE556" s="56">
        <f t="shared" si="115"/>
        <v>0</v>
      </c>
      <c r="AF556" s="24">
        <f t="shared" si="116"/>
        <v>0</v>
      </c>
      <c r="AG556" s="39">
        <f t="shared" si="119"/>
        <v>0</v>
      </c>
      <c r="AH556" s="39">
        <f t="shared" si="120"/>
        <v>0</v>
      </c>
      <c r="AI556" s="65">
        <f t="shared" si="121"/>
        <v>0</v>
      </c>
      <c r="AJ556" s="65">
        <f t="shared" si="122"/>
        <v>0</v>
      </c>
      <c r="AK556" s="58">
        <f t="shared" si="123"/>
        <v>12</v>
      </c>
      <c r="AL556" s="58">
        <f t="shared" si="124"/>
        <v>-240</v>
      </c>
      <c r="AM556" s="58">
        <f t="shared" si="125"/>
        <v>-240</v>
      </c>
    </row>
    <row r="557" spans="27:39" ht="20.100000000000001" customHeight="1" x14ac:dyDescent="0.2">
      <c r="AA557">
        <f t="shared" si="118"/>
        <v>25</v>
      </c>
      <c r="AB557" s="24">
        <f t="shared" si="117"/>
        <v>3</v>
      </c>
      <c r="AC557" s="24">
        <f t="shared" si="113"/>
        <v>0</v>
      </c>
      <c r="AD557" s="24">
        <f t="shared" si="114"/>
        <v>0</v>
      </c>
      <c r="AE557" s="56">
        <f t="shared" si="115"/>
        <v>0</v>
      </c>
      <c r="AF557" s="24">
        <f t="shared" si="116"/>
        <v>0</v>
      </c>
      <c r="AG557" s="39">
        <f t="shared" si="119"/>
        <v>0</v>
      </c>
      <c r="AH557" s="39">
        <f t="shared" si="120"/>
        <v>0</v>
      </c>
      <c r="AI557" s="65">
        <f t="shared" si="121"/>
        <v>0</v>
      </c>
      <c r="AJ557" s="65">
        <f t="shared" si="122"/>
        <v>0</v>
      </c>
      <c r="AK557" s="58">
        <f t="shared" si="123"/>
        <v>12</v>
      </c>
      <c r="AL557" s="58">
        <f t="shared" si="124"/>
        <v>-240</v>
      </c>
      <c r="AM557" s="58">
        <f t="shared" si="125"/>
        <v>-240</v>
      </c>
    </row>
    <row r="558" spans="27:39" ht="20.100000000000001" customHeight="1" x14ac:dyDescent="0.2">
      <c r="AA558">
        <f t="shared" si="118"/>
        <v>26</v>
      </c>
      <c r="AB558" s="24">
        <f t="shared" si="117"/>
        <v>3.12</v>
      </c>
      <c r="AC558" s="24">
        <f t="shared" si="113"/>
        <v>0</v>
      </c>
      <c r="AD558" s="24">
        <f t="shared" si="114"/>
        <v>0</v>
      </c>
      <c r="AE558" s="56">
        <f t="shared" si="115"/>
        <v>0</v>
      </c>
      <c r="AF558" s="24">
        <f t="shared" si="116"/>
        <v>0</v>
      </c>
      <c r="AG558" s="39">
        <f t="shared" si="119"/>
        <v>0</v>
      </c>
      <c r="AH558" s="39">
        <f t="shared" si="120"/>
        <v>0</v>
      </c>
      <c r="AI558" s="65">
        <f t="shared" si="121"/>
        <v>0</v>
      </c>
      <c r="AJ558" s="65">
        <f t="shared" si="122"/>
        <v>0</v>
      </c>
      <c r="AK558" s="58">
        <f t="shared" si="123"/>
        <v>12</v>
      </c>
      <c r="AL558" s="58">
        <f t="shared" si="124"/>
        <v>-240</v>
      </c>
      <c r="AM558" s="58">
        <f t="shared" si="125"/>
        <v>-240</v>
      </c>
    </row>
    <row r="559" spans="27:39" ht="20.100000000000001" customHeight="1" x14ac:dyDescent="0.2">
      <c r="AA559">
        <f t="shared" si="118"/>
        <v>27</v>
      </c>
      <c r="AB559" s="24">
        <f t="shared" si="117"/>
        <v>3.24</v>
      </c>
      <c r="AC559" s="24">
        <f t="shared" si="113"/>
        <v>0</v>
      </c>
      <c r="AD559" s="24">
        <f t="shared" si="114"/>
        <v>0</v>
      </c>
      <c r="AE559" s="56">
        <f t="shared" si="115"/>
        <v>0</v>
      </c>
      <c r="AF559" s="24">
        <f t="shared" si="116"/>
        <v>0</v>
      </c>
      <c r="AG559" s="39">
        <f t="shared" si="119"/>
        <v>0</v>
      </c>
      <c r="AH559" s="39">
        <f t="shared" si="120"/>
        <v>0</v>
      </c>
      <c r="AI559" s="65">
        <f t="shared" si="121"/>
        <v>0</v>
      </c>
      <c r="AJ559" s="65">
        <f t="shared" si="122"/>
        <v>0</v>
      </c>
      <c r="AK559" s="58">
        <f t="shared" si="123"/>
        <v>12</v>
      </c>
      <c r="AL559" s="58">
        <f t="shared" si="124"/>
        <v>-240</v>
      </c>
      <c r="AM559" s="58">
        <f t="shared" si="125"/>
        <v>-240</v>
      </c>
    </row>
    <row r="560" spans="27:39" ht="20.100000000000001" customHeight="1" x14ac:dyDescent="0.2">
      <c r="AA560">
        <f t="shared" si="118"/>
        <v>28</v>
      </c>
      <c r="AB560" s="24">
        <f t="shared" si="117"/>
        <v>3.36</v>
      </c>
      <c r="AC560" s="24">
        <f t="shared" si="113"/>
        <v>0</v>
      </c>
      <c r="AD560" s="24">
        <f t="shared" si="114"/>
        <v>0</v>
      </c>
      <c r="AE560" s="56">
        <f t="shared" si="115"/>
        <v>0</v>
      </c>
      <c r="AF560" s="24">
        <f t="shared" si="116"/>
        <v>0</v>
      </c>
      <c r="AG560" s="39">
        <f t="shared" si="119"/>
        <v>0</v>
      </c>
      <c r="AH560" s="39">
        <f t="shared" si="120"/>
        <v>0</v>
      </c>
      <c r="AI560" s="65">
        <f t="shared" si="121"/>
        <v>0</v>
      </c>
      <c r="AJ560" s="65">
        <f t="shared" si="122"/>
        <v>0</v>
      </c>
      <c r="AK560" s="58">
        <f t="shared" si="123"/>
        <v>12</v>
      </c>
      <c r="AL560" s="58">
        <f t="shared" si="124"/>
        <v>-240</v>
      </c>
      <c r="AM560" s="58">
        <f t="shared" si="125"/>
        <v>-240</v>
      </c>
    </row>
    <row r="561" spans="27:39" ht="20.100000000000001" customHeight="1" x14ac:dyDescent="0.2">
      <c r="AA561">
        <f t="shared" si="118"/>
        <v>29</v>
      </c>
      <c r="AB561" s="24">
        <f t="shared" si="117"/>
        <v>3.48</v>
      </c>
      <c r="AC561" s="24">
        <f t="shared" si="113"/>
        <v>0</v>
      </c>
      <c r="AD561" s="24">
        <f t="shared" si="114"/>
        <v>0</v>
      </c>
      <c r="AE561" s="56">
        <f t="shared" si="115"/>
        <v>0</v>
      </c>
      <c r="AF561" s="24">
        <f t="shared" si="116"/>
        <v>0</v>
      </c>
      <c r="AG561" s="39">
        <f t="shared" si="119"/>
        <v>0</v>
      </c>
      <c r="AH561" s="39">
        <f t="shared" si="120"/>
        <v>0</v>
      </c>
      <c r="AI561" s="65">
        <f t="shared" si="121"/>
        <v>0</v>
      </c>
      <c r="AJ561" s="65">
        <f t="shared" si="122"/>
        <v>0</v>
      </c>
      <c r="AK561" s="58">
        <f t="shared" si="123"/>
        <v>12</v>
      </c>
      <c r="AL561" s="58">
        <f t="shared" si="124"/>
        <v>-240</v>
      </c>
      <c r="AM561" s="58">
        <f t="shared" si="125"/>
        <v>-240</v>
      </c>
    </row>
    <row r="562" spans="27:39" ht="20.100000000000001" customHeight="1" x14ac:dyDescent="0.2">
      <c r="AA562">
        <f t="shared" si="118"/>
        <v>30</v>
      </c>
      <c r="AB562" s="24">
        <f t="shared" si="117"/>
        <v>3.6</v>
      </c>
      <c r="AC562" s="24">
        <f t="shared" si="113"/>
        <v>0</v>
      </c>
      <c r="AD562" s="24">
        <f t="shared" si="114"/>
        <v>0</v>
      </c>
      <c r="AE562" s="56">
        <f t="shared" si="115"/>
        <v>0</v>
      </c>
      <c r="AF562" s="24">
        <f t="shared" si="116"/>
        <v>0</v>
      </c>
      <c r="AG562" s="39">
        <f t="shared" si="119"/>
        <v>0</v>
      </c>
      <c r="AH562" s="39">
        <f t="shared" si="120"/>
        <v>0</v>
      </c>
      <c r="AI562" s="65">
        <f t="shared" si="121"/>
        <v>0</v>
      </c>
      <c r="AJ562" s="65">
        <f t="shared" si="122"/>
        <v>0</v>
      </c>
      <c r="AK562" s="58">
        <f t="shared" si="123"/>
        <v>12</v>
      </c>
      <c r="AL562" s="58">
        <f t="shared" si="124"/>
        <v>-240</v>
      </c>
      <c r="AM562" s="58">
        <f t="shared" si="125"/>
        <v>-240</v>
      </c>
    </row>
    <row r="563" spans="27:39" ht="20.100000000000001" customHeight="1" x14ac:dyDescent="0.2">
      <c r="AA563">
        <f t="shared" si="118"/>
        <v>31</v>
      </c>
      <c r="AB563" s="24">
        <f t="shared" si="117"/>
        <v>3.72</v>
      </c>
      <c r="AC563" s="24">
        <f t="shared" si="113"/>
        <v>0</v>
      </c>
      <c r="AD563" s="24">
        <f t="shared" si="114"/>
        <v>0</v>
      </c>
      <c r="AE563" s="56">
        <f t="shared" si="115"/>
        <v>0</v>
      </c>
      <c r="AF563" s="24">
        <f t="shared" si="116"/>
        <v>0</v>
      </c>
      <c r="AG563" s="39">
        <f t="shared" si="119"/>
        <v>0</v>
      </c>
      <c r="AH563" s="39">
        <f t="shared" si="120"/>
        <v>0</v>
      </c>
      <c r="AI563" s="65">
        <f t="shared" si="121"/>
        <v>0</v>
      </c>
      <c r="AJ563" s="65">
        <f t="shared" si="122"/>
        <v>0</v>
      </c>
      <c r="AK563" s="58">
        <f t="shared" si="123"/>
        <v>12</v>
      </c>
      <c r="AL563" s="58">
        <f t="shared" si="124"/>
        <v>-240</v>
      </c>
      <c r="AM563" s="58">
        <f t="shared" si="125"/>
        <v>-240</v>
      </c>
    </row>
    <row r="564" spans="27:39" ht="20.100000000000001" customHeight="1" x14ac:dyDescent="0.2">
      <c r="AA564">
        <f t="shared" si="118"/>
        <v>32</v>
      </c>
      <c r="AB564" s="24">
        <f t="shared" si="117"/>
        <v>3.84</v>
      </c>
      <c r="AC564" s="24">
        <f t="shared" ref="AC564:AC595" si="126" xml:space="preserve"> IF( AB564 &lt;= AK564, AG564, AG564 - AL564*(AB564 - AK564) - (AM564 - AL564)*(AB564 - AK564)^2/(2*(L - AK564))   )</f>
        <v>0</v>
      </c>
      <c r="AD564" s="24">
        <f t="shared" ref="AD564:AD595" si="127" xml:space="preserve"> IF( AB564 &lt;= AK564,  AH564 + AG564*AB564,   AH564 + AG564*AB564  - AL564*(AB564 - AK564)^2/2 - (AM564 - AL564)*(AB564 - AK564)^3/(6*(L - AK564) )   )</f>
        <v>0</v>
      </c>
      <c r="AE564" s="56">
        <f t="shared" ref="AE564:AE595" si="128" xml:space="preserve"> AJ564 +  AI564*AB564 + AH564*AB564^2*100000/(2*E*I) + AG564*AB564^3*100000/(6*E*I)</f>
        <v>0</v>
      </c>
      <c r="AF564" s="24">
        <f t="shared" ref="AF564:AF595" si="129" xml:space="preserve"> IF( AB564 &lt;= AK564,  AE564,        AE564  - AL564*(AB564 - AK564)^4*100000/(24*E*I) - (AM564 - AL564)*(AB564 - AK564)^5*100000/(120*E*I*(L - AK564) )  )</f>
        <v>0</v>
      </c>
      <c r="AG564" s="39">
        <f t="shared" si="119"/>
        <v>0</v>
      </c>
      <c r="AH564" s="39">
        <f t="shared" si="120"/>
        <v>0</v>
      </c>
      <c r="AI564" s="65">
        <f t="shared" si="121"/>
        <v>0</v>
      </c>
      <c r="AJ564" s="65">
        <f t="shared" si="122"/>
        <v>0</v>
      </c>
      <c r="AK564" s="58">
        <f t="shared" si="123"/>
        <v>12</v>
      </c>
      <c r="AL564" s="58">
        <f t="shared" si="124"/>
        <v>-240</v>
      </c>
      <c r="AM564" s="58">
        <f t="shared" si="125"/>
        <v>-240</v>
      </c>
    </row>
    <row r="565" spans="27:39" ht="20.100000000000001" customHeight="1" x14ac:dyDescent="0.2">
      <c r="AA565">
        <f t="shared" si="118"/>
        <v>33</v>
      </c>
      <c r="AB565" s="24">
        <f t="shared" ref="AB565:AB596" si="130" xml:space="preserve"> L*AA565/100</f>
        <v>3.96</v>
      </c>
      <c r="AC565" s="24">
        <f t="shared" si="126"/>
        <v>0</v>
      </c>
      <c r="AD565" s="24">
        <f t="shared" si="127"/>
        <v>0</v>
      </c>
      <c r="AE565" s="56">
        <f t="shared" si="128"/>
        <v>0</v>
      </c>
      <c r="AF565" s="24">
        <f t="shared" si="129"/>
        <v>0</v>
      </c>
      <c r="AG565" s="39">
        <f t="shared" si="119"/>
        <v>0</v>
      </c>
      <c r="AH565" s="39">
        <f t="shared" si="120"/>
        <v>0</v>
      </c>
      <c r="AI565" s="65">
        <f t="shared" si="121"/>
        <v>0</v>
      </c>
      <c r="AJ565" s="65">
        <f t="shared" si="122"/>
        <v>0</v>
      </c>
      <c r="AK565" s="58">
        <f t="shared" si="123"/>
        <v>12</v>
      </c>
      <c r="AL565" s="58">
        <f t="shared" si="124"/>
        <v>-240</v>
      </c>
      <c r="AM565" s="58">
        <f t="shared" si="125"/>
        <v>-240</v>
      </c>
    </row>
    <row r="566" spans="27:39" ht="20.100000000000001" customHeight="1" x14ac:dyDescent="0.2">
      <c r="AA566">
        <f t="shared" si="118"/>
        <v>34</v>
      </c>
      <c r="AB566" s="24">
        <f t="shared" si="130"/>
        <v>4.08</v>
      </c>
      <c r="AC566" s="24">
        <f t="shared" si="126"/>
        <v>0</v>
      </c>
      <c r="AD566" s="24">
        <f t="shared" si="127"/>
        <v>0</v>
      </c>
      <c r="AE566" s="56">
        <f t="shared" si="128"/>
        <v>0</v>
      </c>
      <c r="AF566" s="24">
        <f t="shared" si="129"/>
        <v>0</v>
      </c>
      <c r="AG566" s="39">
        <f t="shared" si="119"/>
        <v>0</v>
      </c>
      <c r="AH566" s="39">
        <f t="shared" si="120"/>
        <v>0</v>
      </c>
      <c r="AI566" s="65">
        <f t="shared" si="121"/>
        <v>0</v>
      </c>
      <c r="AJ566" s="65">
        <f t="shared" si="122"/>
        <v>0</v>
      </c>
      <c r="AK566" s="58">
        <f t="shared" si="123"/>
        <v>12</v>
      </c>
      <c r="AL566" s="58">
        <f t="shared" si="124"/>
        <v>-240</v>
      </c>
      <c r="AM566" s="58">
        <f t="shared" si="125"/>
        <v>-240</v>
      </c>
    </row>
    <row r="567" spans="27:39" ht="20.100000000000001" customHeight="1" x14ac:dyDescent="0.2">
      <c r="AA567">
        <f t="shared" si="118"/>
        <v>35</v>
      </c>
      <c r="AB567" s="24">
        <f t="shared" si="130"/>
        <v>4.2</v>
      </c>
      <c r="AC567" s="24">
        <f t="shared" si="126"/>
        <v>0</v>
      </c>
      <c r="AD567" s="24">
        <f t="shared" si="127"/>
        <v>0</v>
      </c>
      <c r="AE567" s="56">
        <f t="shared" si="128"/>
        <v>0</v>
      </c>
      <c r="AF567" s="24">
        <f t="shared" si="129"/>
        <v>0</v>
      </c>
      <c r="AG567" s="39">
        <f t="shared" si="119"/>
        <v>0</v>
      </c>
      <c r="AH567" s="39">
        <f t="shared" si="120"/>
        <v>0</v>
      </c>
      <c r="AI567" s="65">
        <f t="shared" si="121"/>
        <v>0</v>
      </c>
      <c r="AJ567" s="65">
        <f t="shared" si="122"/>
        <v>0</v>
      </c>
      <c r="AK567" s="58">
        <f t="shared" si="123"/>
        <v>12</v>
      </c>
      <c r="AL567" s="58">
        <f t="shared" si="124"/>
        <v>-240</v>
      </c>
      <c r="AM567" s="58">
        <f t="shared" si="125"/>
        <v>-240</v>
      </c>
    </row>
    <row r="568" spans="27:39" ht="20.100000000000001" customHeight="1" x14ac:dyDescent="0.2">
      <c r="AA568">
        <f t="shared" si="118"/>
        <v>36</v>
      </c>
      <c r="AB568" s="24">
        <f t="shared" si="130"/>
        <v>4.32</v>
      </c>
      <c r="AC568" s="24">
        <f t="shared" si="126"/>
        <v>0</v>
      </c>
      <c r="AD568" s="24">
        <f t="shared" si="127"/>
        <v>0</v>
      </c>
      <c r="AE568" s="56">
        <f t="shared" si="128"/>
        <v>0</v>
      </c>
      <c r="AF568" s="24">
        <f t="shared" si="129"/>
        <v>0</v>
      </c>
      <c r="AG568" s="39">
        <f t="shared" si="119"/>
        <v>0</v>
      </c>
      <c r="AH568" s="39">
        <f t="shared" si="120"/>
        <v>0</v>
      </c>
      <c r="AI568" s="65">
        <f t="shared" si="121"/>
        <v>0</v>
      </c>
      <c r="AJ568" s="65">
        <f t="shared" si="122"/>
        <v>0</v>
      </c>
      <c r="AK568" s="58">
        <f t="shared" si="123"/>
        <v>12</v>
      </c>
      <c r="AL568" s="58">
        <f t="shared" si="124"/>
        <v>-240</v>
      </c>
      <c r="AM568" s="58">
        <f t="shared" si="125"/>
        <v>-240</v>
      </c>
    </row>
    <row r="569" spans="27:39" ht="20.100000000000001" customHeight="1" x14ac:dyDescent="0.2">
      <c r="AA569">
        <f t="shared" si="118"/>
        <v>37</v>
      </c>
      <c r="AB569" s="24">
        <f t="shared" si="130"/>
        <v>4.4400000000000004</v>
      </c>
      <c r="AC569" s="24">
        <f t="shared" si="126"/>
        <v>0</v>
      </c>
      <c r="AD569" s="24">
        <f t="shared" si="127"/>
        <v>0</v>
      </c>
      <c r="AE569" s="56">
        <f t="shared" si="128"/>
        <v>0</v>
      </c>
      <c r="AF569" s="24">
        <f t="shared" si="129"/>
        <v>0</v>
      </c>
      <c r="AG569" s="39">
        <f t="shared" si="119"/>
        <v>0</v>
      </c>
      <c r="AH569" s="39">
        <f t="shared" si="120"/>
        <v>0</v>
      </c>
      <c r="AI569" s="65">
        <f t="shared" si="121"/>
        <v>0</v>
      </c>
      <c r="AJ569" s="65">
        <f t="shared" si="122"/>
        <v>0</v>
      </c>
      <c r="AK569" s="58">
        <f t="shared" si="123"/>
        <v>12</v>
      </c>
      <c r="AL569" s="58">
        <f t="shared" si="124"/>
        <v>-240</v>
      </c>
      <c r="AM569" s="58">
        <f t="shared" si="125"/>
        <v>-240</v>
      </c>
    </row>
    <row r="570" spans="27:39" ht="20.100000000000001" customHeight="1" x14ac:dyDescent="0.2">
      <c r="AA570">
        <f t="shared" si="118"/>
        <v>38</v>
      </c>
      <c r="AB570" s="24">
        <f t="shared" si="130"/>
        <v>4.5599999999999996</v>
      </c>
      <c r="AC570" s="24">
        <f t="shared" si="126"/>
        <v>0</v>
      </c>
      <c r="AD570" s="24">
        <f t="shared" si="127"/>
        <v>0</v>
      </c>
      <c r="AE570" s="56">
        <f t="shared" si="128"/>
        <v>0</v>
      </c>
      <c r="AF570" s="24">
        <f t="shared" si="129"/>
        <v>0</v>
      </c>
      <c r="AG570" s="39">
        <f t="shared" si="119"/>
        <v>0</v>
      </c>
      <c r="AH570" s="39">
        <f t="shared" si="120"/>
        <v>0</v>
      </c>
      <c r="AI570" s="65">
        <f t="shared" si="121"/>
        <v>0</v>
      </c>
      <c r="AJ570" s="65">
        <f t="shared" si="122"/>
        <v>0</v>
      </c>
      <c r="AK570" s="58">
        <f t="shared" si="123"/>
        <v>12</v>
      </c>
      <c r="AL570" s="58">
        <f t="shared" si="124"/>
        <v>-240</v>
      </c>
      <c r="AM570" s="58">
        <f t="shared" si="125"/>
        <v>-240</v>
      </c>
    </row>
    <row r="571" spans="27:39" ht="20.100000000000001" customHeight="1" x14ac:dyDescent="0.2">
      <c r="AA571">
        <f t="shared" si="118"/>
        <v>39</v>
      </c>
      <c r="AB571" s="24">
        <f t="shared" si="130"/>
        <v>4.68</v>
      </c>
      <c r="AC571" s="24">
        <f t="shared" si="126"/>
        <v>0</v>
      </c>
      <c r="AD571" s="24">
        <f t="shared" si="127"/>
        <v>0</v>
      </c>
      <c r="AE571" s="56">
        <f t="shared" si="128"/>
        <v>0</v>
      </c>
      <c r="AF571" s="24">
        <f t="shared" si="129"/>
        <v>0</v>
      </c>
      <c r="AG571" s="39">
        <f t="shared" si="119"/>
        <v>0</v>
      </c>
      <c r="AH571" s="39">
        <f t="shared" si="120"/>
        <v>0</v>
      </c>
      <c r="AI571" s="65">
        <f t="shared" si="121"/>
        <v>0</v>
      </c>
      <c r="AJ571" s="65">
        <f t="shared" si="122"/>
        <v>0</v>
      </c>
      <c r="AK571" s="58">
        <f t="shared" si="123"/>
        <v>12</v>
      </c>
      <c r="AL571" s="58">
        <f t="shared" si="124"/>
        <v>-240</v>
      </c>
      <c r="AM571" s="58">
        <f t="shared" si="125"/>
        <v>-240</v>
      </c>
    </row>
    <row r="572" spans="27:39" ht="20.100000000000001" customHeight="1" x14ac:dyDescent="0.2">
      <c r="AA572">
        <f t="shared" si="118"/>
        <v>40</v>
      </c>
      <c r="AB572" s="24">
        <f t="shared" si="130"/>
        <v>4.8</v>
      </c>
      <c r="AC572" s="24">
        <f t="shared" si="126"/>
        <v>0</v>
      </c>
      <c r="AD572" s="24">
        <f t="shared" si="127"/>
        <v>0</v>
      </c>
      <c r="AE572" s="56">
        <f t="shared" si="128"/>
        <v>0</v>
      </c>
      <c r="AF572" s="24">
        <f t="shared" si="129"/>
        <v>0</v>
      </c>
      <c r="AG572" s="39">
        <f t="shared" si="119"/>
        <v>0</v>
      </c>
      <c r="AH572" s="39">
        <f t="shared" si="120"/>
        <v>0</v>
      </c>
      <c r="AI572" s="65">
        <f t="shared" si="121"/>
        <v>0</v>
      </c>
      <c r="AJ572" s="65">
        <f t="shared" si="122"/>
        <v>0</v>
      </c>
      <c r="AK572" s="58">
        <f t="shared" si="123"/>
        <v>12</v>
      </c>
      <c r="AL572" s="58">
        <f t="shared" si="124"/>
        <v>-240</v>
      </c>
      <c r="AM572" s="58">
        <f t="shared" si="125"/>
        <v>-240</v>
      </c>
    </row>
    <row r="573" spans="27:39" ht="20.100000000000001" customHeight="1" x14ac:dyDescent="0.2">
      <c r="AA573">
        <f t="shared" si="118"/>
        <v>41</v>
      </c>
      <c r="AB573" s="24">
        <f t="shared" si="130"/>
        <v>4.92</v>
      </c>
      <c r="AC573" s="24">
        <f t="shared" si="126"/>
        <v>0</v>
      </c>
      <c r="AD573" s="24">
        <f t="shared" si="127"/>
        <v>0</v>
      </c>
      <c r="AE573" s="56">
        <f t="shared" si="128"/>
        <v>0</v>
      </c>
      <c r="AF573" s="24">
        <f t="shared" si="129"/>
        <v>0</v>
      </c>
      <c r="AG573" s="39">
        <f t="shared" si="119"/>
        <v>0</v>
      </c>
      <c r="AH573" s="39">
        <f t="shared" si="120"/>
        <v>0</v>
      </c>
      <c r="AI573" s="65">
        <f t="shared" si="121"/>
        <v>0</v>
      </c>
      <c r="AJ573" s="65">
        <f t="shared" si="122"/>
        <v>0</v>
      </c>
      <c r="AK573" s="58">
        <f t="shared" si="123"/>
        <v>12</v>
      </c>
      <c r="AL573" s="58">
        <f t="shared" si="124"/>
        <v>-240</v>
      </c>
      <c r="AM573" s="58">
        <f t="shared" si="125"/>
        <v>-240</v>
      </c>
    </row>
    <row r="574" spans="27:39" ht="20.100000000000001" customHeight="1" x14ac:dyDescent="0.2">
      <c r="AA574">
        <f t="shared" si="118"/>
        <v>42</v>
      </c>
      <c r="AB574" s="24">
        <f t="shared" si="130"/>
        <v>5.04</v>
      </c>
      <c r="AC574" s="24">
        <f t="shared" si="126"/>
        <v>0</v>
      </c>
      <c r="AD574" s="24">
        <f t="shared" si="127"/>
        <v>0</v>
      </c>
      <c r="AE574" s="56">
        <f t="shared" si="128"/>
        <v>0</v>
      </c>
      <c r="AF574" s="24">
        <f t="shared" si="129"/>
        <v>0</v>
      </c>
      <c r="AG574" s="39">
        <f t="shared" si="119"/>
        <v>0</v>
      </c>
      <c r="AH574" s="39">
        <f t="shared" si="120"/>
        <v>0</v>
      </c>
      <c r="AI574" s="65">
        <f t="shared" si="121"/>
        <v>0</v>
      </c>
      <c r="AJ574" s="65">
        <f t="shared" si="122"/>
        <v>0</v>
      </c>
      <c r="AK574" s="58">
        <f t="shared" si="123"/>
        <v>12</v>
      </c>
      <c r="AL574" s="58">
        <f t="shared" si="124"/>
        <v>-240</v>
      </c>
      <c r="AM574" s="58">
        <f t="shared" si="125"/>
        <v>-240</v>
      </c>
    </row>
    <row r="575" spans="27:39" ht="20.100000000000001" customHeight="1" x14ac:dyDescent="0.2">
      <c r="AA575">
        <f t="shared" si="118"/>
        <v>43</v>
      </c>
      <c r="AB575" s="24">
        <f t="shared" si="130"/>
        <v>5.16</v>
      </c>
      <c r="AC575" s="24">
        <f t="shared" si="126"/>
        <v>0</v>
      </c>
      <c r="AD575" s="24">
        <f t="shared" si="127"/>
        <v>0</v>
      </c>
      <c r="AE575" s="56">
        <f t="shared" si="128"/>
        <v>0</v>
      </c>
      <c r="AF575" s="24">
        <f t="shared" si="129"/>
        <v>0</v>
      </c>
      <c r="AG575" s="39">
        <f t="shared" si="119"/>
        <v>0</v>
      </c>
      <c r="AH575" s="39">
        <f t="shared" si="120"/>
        <v>0</v>
      </c>
      <c r="AI575" s="65">
        <f t="shared" si="121"/>
        <v>0</v>
      </c>
      <c r="AJ575" s="65">
        <f t="shared" si="122"/>
        <v>0</v>
      </c>
      <c r="AK575" s="58">
        <f t="shared" si="123"/>
        <v>12</v>
      </c>
      <c r="AL575" s="58">
        <f t="shared" si="124"/>
        <v>-240</v>
      </c>
      <c r="AM575" s="58">
        <f t="shared" si="125"/>
        <v>-240</v>
      </c>
    </row>
    <row r="576" spans="27:39" ht="20.100000000000001" customHeight="1" x14ac:dyDescent="0.2">
      <c r="AA576">
        <f t="shared" si="118"/>
        <v>44</v>
      </c>
      <c r="AB576" s="24">
        <f t="shared" si="130"/>
        <v>5.28</v>
      </c>
      <c r="AC576" s="24">
        <f t="shared" si="126"/>
        <v>0</v>
      </c>
      <c r="AD576" s="24">
        <f t="shared" si="127"/>
        <v>0</v>
      </c>
      <c r="AE576" s="56">
        <f t="shared" si="128"/>
        <v>0</v>
      </c>
      <c r="AF576" s="24">
        <f t="shared" si="129"/>
        <v>0</v>
      </c>
      <c r="AG576" s="39">
        <f t="shared" si="119"/>
        <v>0</v>
      </c>
      <c r="AH576" s="39">
        <f t="shared" si="120"/>
        <v>0</v>
      </c>
      <c r="AI576" s="65">
        <f t="shared" si="121"/>
        <v>0</v>
      </c>
      <c r="AJ576" s="65">
        <f t="shared" si="122"/>
        <v>0</v>
      </c>
      <c r="AK576" s="58">
        <f t="shared" si="123"/>
        <v>12</v>
      </c>
      <c r="AL576" s="58">
        <f t="shared" si="124"/>
        <v>-240</v>
      </c>
      <c r="AM576" s="58">
        <f t="shared" si="125"/>
        <v>-240</v>
      </c>
    </row>
    <row r="577" spans="27:39" ht="20.100000000000001" customHeight="1" x14ac:dyDescent="0.2">
      <c r="AA577">
        <f t="shared" si="118"/>
        <v>45</v>
      </c>
      <c r="AB577" s="24">
        <f t="shared" si="130"/>
        <v>5.4</v>
      </c>
      <c r="AC577" s="24">
        <f t="shared" si="126"/>
        <v>0</v>
      </c>
      <c r="AD577" s="24">
        <f t="shared" si="127"/>
        <v>0</v>
      </c>
      <c r="AE577" s="56">
        <f t="shared" si="128"/>
        <v>0</v>
      </c>
      <c r="AF577" s="24">
        <f t="shared" si="129"/>
        <v>0</v>
      </c>
      <c r="AG577" s="39">
        <f t="shared" si="119"/>
        <v>0</v>
      </c>
      <c r="AH577" s="39">
        <f t="shared" si="120"/>
        <v>0</v>
      </c>
      <c r="AI577" s="65">
        <f t="shared" si="121"/>
        <v>0</v>
      </c>
      <c r="AJ577" s="65">
        <f t="shared" si="122"/>
        <v>0</v>
      </c>
      <c r="AK577" s="58">
        <f t="shared" si="123"/>
        <v>12</v>
      </c>
      <c r="AL577" s="58">
        <f t="shared" si="124"/>
        <v>-240</v>
      </c>
      <c r="AM577" s="58">
        <f t="shared" si="125"/>
        <v>-240</v>
      </c>
    </row>
    <row r="578" spans="27:39" ht="20.100000000000001" customHeight="1" x14ac:dyDescent="0.2">
      <c r="AA578">
        <f t="shared" si="118"/>
        <v>46</v>
      </c>
      <c r="AB578" s="24">
        <f t="shared" si="130"/>
        <v>5.52</v>
      </c>
      <c r="AC578" s="24">
        <f t="shared" si="126"/>
        <v>0</v>
      </c>
      <c r="AD578" s="24">
        <f t="shared" si="127"/>
        <v>0</v>
      </c>
      <c r="AE578" s="56">
        <f t="shared" si="128"/>
        <v>0</v>
      </c>
      <c r="AF578" s="24">
        <f t="shared" si="129"/>
        <v>0</v>
      </c>
      <c r="AG578" s="39">
        <f t="shared" si="119"/>
        <v>0</v>
      </c>
      <c r="AH578" s="39">
        <f t="shared" si="120"/>
        <v>0</v>
      </c>
      <c r="AI578" s="65">
        <f t="shared" si="121"/>
        <v>0</v>
      </c>
      <c r="AJ578" s="65">
        <f t="shared" si="122"/>
        <v>0</v>
      </c>
      <c r="AK578" s="58">
        <f t="shared" si="123"/>
        <v>12</v>
      </c>
      <c r="AL578" s="58">
        <f t="shared" si="124"/>
        <v>-240</v>
      </c>
      <c r="AM578" s="58">
        <f t="shared" si="125"/>
        <v>-240</v>
      </c>
    </row>
    <row r="579" spans="27:39" ht="20.100000000000001" customHeight="1" x14ac:dyDescent="0.2">
      <c r="AA579">
        <f t="shared" si="118"/>
        <v>47</v>
      </c>
      <c r="AB579" s="24">
        <f t="shared" si="130"/>
        <v>5.64</v>
      </c>
      <c r="AC579" s="24">
        <f t="shared" si="126"/>
        <v>0</v>
      </c>
      <c r="AD579" s="24">
        <f t="shared" si="127"/>
        <v>0</v>
      </c>
      <c r="AE579" s="56">
        <f t="shared" si="128"/>
        <v>0</v>
      </c>
      <c r="AF579" s="24">
        <f t="shared" si="129"/>
        <v>0</v>
      </c>
      <c r="AG579" s="39">
        <f t="shared" si="119"/>
        <v>0</v>
      </c>
      <c r="AH579" s="39">
        <f t="shared" si="120"/>
        <v>0</v>
      </c>
      <c r="AI579" s="65">
        <f t="shared" si="121"/>
        <v>0</v>
      </c>
      <c r="AJ579" s="65">
        <f t="shared" si="122"/>
        <v>0</v>
      </c>
      <c r="AK579" s="58">
        <f t="shared" si="123"/>
        <v>12</v>
      </c>
      <c r="AL579" s="58">
        <f t="shared" si="124"/>
        <v>-240</v>
      </c>
      <c r="AM579" s="58">
        <f t="shared" si="125"/>
        <v>-240</v>
      </c>
    </row>
    <row r="580" spans="27:39" ht="20.100000000000001" customHeight="1" x14ac:dyDescent="0.2">
      <c r="AA580">
        <f t="shared" si="118"/>
        <v>48</v>
      </c>
      <c r="AB580" s="24">
        <f t="shared" si="130"/>
        <v>5.76</v>
      </c>
      <c r="AC580" s="24">
        <f t="shared" si="126"/>
        <v>0</v>
      </c>
      <c r="AD580" s="24">
        <f t="shared" si="127"/>
        <v>0</v>
      </c>
      <c r="AE580" s="56">
        <f t="shared" si="128"/>
        <v>0</v>
      </c>
      <c r="AF580" s="24">
        <f t="shared" si="129"/>
        <v>0</v>
      </c>
      <c r="AG580" s="39">
        <f t="shared" si="119"/>
        <v>0</v>
      </c>
      <c r="AH580" s="39">
        <f t="shared" si="120"/>
        <v>0</v>
      </c>
      <c r="AI580" s="65">
        <f t="shared" si="121"/>
        <v>0</v>
      </c>
      <c r="AJ580" s="65">
        <f t="shared" si="122"/>
        <v>0</v>
      </c>
      <c r="AK580" s="58">
        <f t="shared" si="123"/>
        <v>12</v>
      </c>
      <c r="AL580" s="58">
        <f t="shared" si="124"/>
        <v>-240</v>
      </c>
      <c r="AM580" s="58">
        <f t="shared" si="125"/>
        <v>-240</v>
      </c>
    </row>
    <row r="581" spans="27:39" ht="20.100000000000001" customHeight="1" x14ac:dyDescent="0.2">
      <c r="AA581">
        <f t="shared" si="118"/>
        <v>49</v>
      </c>
      <c r="AB581" s="24">
        <f t="shared" si="130"/>
        <v>5.88</v>
      </c>
      <c r="AC581" s="24">
        <f t="shared" si="126"/>
        <v>0</v>
      </c>
      <c r="AD581" s="24">
        <f t="shared" si="127"/>
        <v>0</v>
      </c>
      <c r="AE581" s="56">
        <f t="shared" si="128"/>
        <v>0</v>
      </c>
      <c r="AF581" s="24">
        <f t="shared" si="129"/>
        <v>0</v>
      </c>
      <c r="AG581" s="39">
        <f t="shared" si="119"/>
        <v>0</v>
      </c>
      <c r="AH581" s="39">
        <f t="shared" si="120"/>
        <v>0</v>
      </c>
      <c r="AI581" s="65">
        <f t="shared" si="121"/>
        <v>0</v>
      </c>
      <c r="AJ581" s="65">
        <f t="shared" si="122"/>
        <v>0</v>
      </c>
      <c r="AK581" s="58">
        <f t="shared" si="123"/>
        <v>12</v>
      </c>
      <c r="AL581" s="58">
        <f t="shared" si="124"/>
        <v>-240</v>
      </c>
      <c r="AM581" s="58">
        <f t="shared" si="125"/>
        <v>-240</v>
      </c>
    </row>
    <row r="582" spans="27:39" ht="20.100000000000001" customHeight="1" x14ac:dyDescent="0.2">
      <c r="AA582">
        <f t="shared" si="118"/>
        <v>50</v>
      </c>
      <c r="AB582" s="24">
        <f t="shared" si="130"/>
        <v>6</v>
      </c>
      <c r="AC582" s="24">
        <f t="shared" si="126"/>
        <v>0</v>
      </c>
      <c r="AD582" s="24">
        <f t="shared" si="127"/>
        <v>0</v>
      </c>
      <c r="AE582" s="56">
        <f t="shared" si="128"/>
        <v>0</v>
      </c>
      <c r="AF582" s="24">
        <f t="shared" si="129"/>
        <v>0</v>
      </c>
      <c r="AG582" s="39">
        <f t="shared" si="119"/>
        <v>0</v>
      </c>
      <c r="AH582" s="39">
        <f t="shared" si="120"/>
        <v>0</v>
      </c>
      <c r="AI582" s="65">
        <f t="shared" si="121"/>
        <v>0</v>
      </c>
      <c r="AJ582" s="65">
        <f t="shared" si="122"/>
        <v>0</v>
      </c>
      <c r="AK582" s="58">
        <f t="shared" si="123"/>
        <v>12</v>
      </c>
      <c r="AL582" s="58">
        <f t="shared" si="124"/>
        <v>-240</v>
      </c>
      <c r="AM582" s="58">
        <f t="shared" si="125"/>
        <v>-240</v>
      </c>
    </row>
    <row r="583" spans="27:39" ht="20.100000000000001" customHeight="1" x14ac:dyDescent="0.2">
      <c r="AA583">
        <f t="shared" si="118"/>
        <v>51</v>
      </c>
      <c r="AB583" s="24">
        <f t="shared" si="130"/>
        <v>6.12</v>
      </c>
      <c r="AC583" s="24">
        <f t="shared" si="126"/>
        <v>0</v>
      </c>
      <c r="AD583" s="24">
        <f t="shared" si="127"/>
        <v>0</v>
      </c>
      <c r="AE583" s="56">
        <f t="shared" si="128"/>
        <v>0</v>
      </c>
      <c r="AF583" s="24">
        <f t="shared" si="129"/>
        <v>0</v>
      </c>
      <c r="AG583" s="39">
        <f t="shared" si="119"/>
        <v>0</v>
      </c>
      <c r="AH583" s="39">
        <f t="shared" si="120"/>
        <v>0</v>
      </c>
      <c r="AI583" s="65">
        <f t="shared" si="121"/>
        <v>0</v>
      </c>
      <c r="AJ583" s="65">
        <f t="shared" si="122"/>
        <v>0</v>
      </c>
      <c r="AK583" s="58">
        <f t="shared" si="123"/>
        <v>12</v>
      </c>
      <c r="AL583" s="58">
        <f t="shared" si="124"/>
        <v>-240</v>
      </c>
      <c r="AM583" s="58">
        <f t="shared" si="125"/>
        <v>-240</v>
      </c>
    </row>
    <row r="584" spans="27:39" ht="20.100000000000001" customHeight="1" x14ac:dyDescent="0.2">
      <c r="AA584">
        <f t="shared" si="118"/>
        <v>52</v>
      </c>
      <c r="AB584" s="24">
        <f t="shared" si="130"/>
        <v>6.24</v>
      </c>
      <c r="AC584" s="24">
        <f t="shared" si="126"/>
        <v>0</v>
      </c>
      <c r="AD584" s="24">
        <f t="shared" si="127"/>
        <v>0</v>
      </c>
      <c r="AE584" s="56">
        <f t="shared" si="128"/>
        <v>0</v>
      </c>
      <c r="AF584" s="24">
        <f t="shared" si="129"/>
        <v>0</v>
      </c>
      <c r="AG584" s="39">
        <f t="shared" si="119"/>
        <v>0</v>
      </c>
      <c r="AH584" s="39">
        <f t="shared" si="120"/>
        <v>0</v>
      </c>
      <c r="AI584" s="65">
        <f t="shared" si="121"/>
        <v>0</v>
      </c>
      <c r="AJ584" s="65">
        <f t="shared" si="122"/>
        <v>0</v>
      </c>
      <c r="AK584" s="58">
        <f t="shared" si="123"/>
        <v>12</v>
      </c>
      <c r="AL584" s="58">
        <f t="shared" si="124"/>
        <v>-240</v>
      </c>
      <c r="AM584" s="58">
        <f t="shared" si="125"/>
        <v>-240</v>
      </c>
    </row>
    <row r="585" spans="27:39" ht="20.100000000000001" customHeight="1" x14ac:dyDescent="0.2">
      <c r="AA585">
        <f t="shared" si="118"/>
        <v>53</v>
      </c>
      <c r="AB585" s="24">
        <f t="shared" si="130"/>
        <v>6.36</v>
      </c>
      <c r="AC585" s="24">
        <f t="shared" si="126"/>
        <v>0</v>
      </c>
      <c r="AD585" s="24">
        <f t="shared" si="127"/>
        <v>0</v>
      </c>
      <c r="AE585" s="56">
        <f t="shared" si="128"/>
        <v>0</v>
      </c>
      <c r="AF585" s="24">
        <f t="shared" si="129"/>
        <v>0</v>
      </c>
      <c r="AG585" s="39">
        <f t="shared" si="119"/>
        <v>0</v>
      </c>
      <c r="AH585" s="39">
        <f t="shared" si="120"/>
        <v>0</v>
      </c>
      <c r="AI585" s="65">
        <f t="shared" si="121"/>
        <v>0</v>
      </c>
      <c r="AJ585" s="65">
        <f t="shared" si="122"/>
        <v>0</v>
      </c>
      <c r="AK585" s="58">
        <f t="shared" si="123"/>
        <v>12</v>
      </c>
      <c r="AL585" s="58">
        <f t="shared" si="124"/>
        <v>-240</v>
      </c>
      <c r="AM585" s="58">
        <f t="shared" si="125"/>
        <v>-240</v>
      </c>
    </row>
    <row r="586" spans="27:39" ht="20.100000000000001" customHeight="1" x14ac:dyDescent="0.2">
      <c r="AA586">
        <f t="shared" si="118"/>
        <v>54</v>
      </c>
      <c r="AB586" s="24">
        <f t="shared" si="130"/>
        <v>6.48</v>
      </c>
      <c r="AC586" s="24">
        <f t="shared" si="126"/>
        <v>0</v>
      </c>
      <c r="AD586" s="24">
        <f t="shared" si="127"/>
        <v>0</v>
      </c>
      <c r="AE586" s="56">
        <f t="shared" si="128"/>
        <v>0</v>
      </c>
      <c r="AF586" s="24">
        <f t="shared" si="129"/>
        <v>0</v>
      </c>
      <c r="AG586" s="39">
        <f t="shared" si="119"/>
        <v>0</v>
      </c>
      <c r="AH586" s="39">
        <f t="shared" si="120"/>
        <v>0</v>
      </c>
      <c r="AI586" s="65">
        <f t="shared" si="121"/>
        <v>0</v>
      </c>
      <c r="AJ586" s="65">
        <f t="shared" si="122"/>
        <v>0</v>
      </c>
      <c r="AK586" s="58">
        <f t="shared" si="123"/>
        <v>12</v>
      </c>
      <c r="AL586" s="58">
        <f t="shared" si="124"/>
        <v>-240</v>
      </c>
      <c r="AM586" s="58">
        <f t="shared" si="125"/>
        <v>-240</v>
      </c>
    </row>
    <row r="587" spans="27:39" ht="20.100000000000001" customHeight="1" x14ac:dyDescent="0.2">
      <c r="AA587">
        <f t="shared" si="118"/>
        <v>55</v>
      </c>
      <c r="AB587" s="24">
        <f t="shared" si="130"/>
        <v>6.6</v>
      </c>
      <c r="AC587" s="24">
        <f t="shared" si="126"/>
        <v>0</v>
      </c>
      <c r="AD587" s="24">
        <f t="shared" si="127"/>
        <v>0</v>
      </c>
      <c r="AE587" s="56">
        <f t="shared" si="128"/>
        <v>0</v>
      </c>
      <c r="AF587" s="24">
        <f t="shared" si="129"/>
        <v>0</v>
      </c>
      <c r="AG587" s="39">
        <f t="shared" si="119"/>
        <v>0</v>
      </c>
      <c r="AH587" s="39">
        <f t="shared" si="120"/>
        <v>0</v>
      </c>
      <c r="AI587" s="65">
        <f t="shared" si="121"/>
        <v>0</v>
      </c>
      <c r="AJ587" s="65">
        <f t="shared" si="122"/>
        <v>0</v>
      </c>
      <c r="AK587" s="58">
        <f t="shared" si="123"/>
        <v>12</v>
      </c>
      <c r="AL587" s="58">
        <f t="shared" si="124"/>
        <v>-240</v>
      </c>
      <c r="AM587" s="58">
        <f t="shared" si="125"/>
        <v>-240</v>
      </c>
    </row>
    <row r="588" spans="27:39" ht="20.100000000000001" customHeight="1" x14ac:dyDescent="0.2">
      <c r="AA588">
        <f t="shared" si="118"/>
        <v>56</v>
      </c>
      <c r="AB588" s="24">
        <f t="shared" si="130"/>
        <v>6.72</v>
      </c>
      <c r="AC588" s="24">
        <f t="shared" si="126"/>
        <v>0</v>
      </c>
      <c r="AD588" s="24">
        <f t="shared" si="127"/>
        <v>0</v>
      </c>
      <c r="AE588" s="56">
        <f t="shared" si="128"/>
        <v>0</v>
      </c>
      <c r="AF588" s="24">
        <f t="shared" si="129"/>
        <v>0</v>
      </c>
      <c r="AG588" s="39">
        <f t="shared" si="119"/>
        <v>0</v>
      </c>
      <c r="AH588" s="39">
        <f t="shared" si="120"/>
        <v>0</v>
      </c>
      <c r="AI588" s="65">
        <f t="shared" si="121"/>
        <v>0</v>
      </c>
      <c r="AJ588" s="65">
        <f t="shared" si="122"/>
        <v>0</v>
      </c>
      <c r="AK588" s="58">
        <f t="shared" si="123"/>
        <v>12</v>
      </c>
      <c r="AL588" s="58">
        <f t="shared" si="124"/>
        <v>-240</v>
      </c>
      <c r="AM588" s="58">
        <f t="shared" si="125"/>
        <v>-240</v>
      </c>
    </row>
    <row r="589" spans="27:39" ht="20.100000000000001" customHeight="1" x14ac:dyDescent="0.2">
      <c r="AA589">
        <f t="shared" si="118"/>
        <v>57</v>
      </c>
      <c r="AB589" s="24">
        <f t="shared" si="130"/>
        <v>6.84</v>
      </c>
      <c r="AC589" s="24">
        <f t="shared" si="126"/>
        <v>0</v>
      </c>
      <c r="AD589" s="24">
        <f t="shared" si="127"/>
        <v>0</v>
      </c>
      <c r="AE589" s="56">
        <f t="shared" si="128"/>
        <v>0</v>
      </c>
      <c r="AF589" s="24">
        <f t="shared" si="129"/>
        <v>0</v>
      </c>
      <c r="AG589" s="39">
        <f t="shared" si="119"/>
        <v>0</v>
      </c>
      <c r="AH589" s="39">
        <f t="shared" si="120"/>
        <v>0</v>
      </c>
      <c r="AI589" s="65">
        <f t="shared" si="121"/>
        <v>0</v>
      </c>
      <c r="AJ589" s="65">
        <f t="shared" si="122"/>
        <v>0</v>
      </c>
      <c r="AK589" s="58">
        <f t="shared" si="123"/>
        <v>12</v>
      </c>
      <c r="AL589" s="58">
        <f t="shared" si="124"/>
        <v>-240</v>
      </c>
      <c r="AM589" s="58">
        <f t="shared" si="125"/>
        <v>-240</v>
      </c>
    </row>
    <row r="590" spans="27:39" ht="20.100000000000001" customHeight="1" x14ac:dyDescent="0.2">
      <c r="AA590">
        <f t="shared" si="118"/>
        <v>58</v>
      </c>
      <c r="AB590" s="24">
        <f t="shared" si="130"/>
        <v>6.96</v>
      </c>
      <c r="AC590" s="24">
        <f t="shared" si="126"/>
        <v>0</v>
      </c>
      <c r="AD590" s="24">
        <f t="shared" si="127"/>
        <v>0</v>
      </c>
      <c r="AE590" s="56">
        <f t="shared" si="128"/>
        <v>0</v>
      </c>
      <c r="AF590" s="24">
        <f t="shared" si="129"/>
        <v>0</v>
      </c>
      <c r="AG590" s="39">
        <f t="shared" si="119"/>
        <v>0</v>
      </c>
      <c r="AH590" s="39">
        <f t="shared" si="120"/>
        <v>0</v>
      </c>
      <c r="AI590" s="65">
        <f t="shared" si="121"/>
        <v>0</v>
      </c>
      <c r="AJ590" s="65">
        <f t="shared" si="122"/>
        <v>0</v>
      </c>
      <c r="AK590" s="58">
        <f t="shared" si="123"/>
        <v>12</v>
      </c>
      <c r="AL590" s="58">
        <f t="shared" si="124"/>
        <v>-240</v>
      </c>
      <c r="AM590" s="58">
        <f t="shared" si="125"/>
        <v>-240</v>
      </c>
    </row>
    <row r="591" spans="27:39" ht="20.100000000000001" customHeight="1" x14ac:dyDescent="0.2">
      <c r="AA591">
        <f t="shared" si="118"/>
        <v>59</v>
      </c>
      <c r="AB591" s="24">
        <f t="shared" si="130"/>
        <v>7.08</v>
      </c>
      <c r="AC591" s="24">
        <f t="shared" si="126"/>
        <v>0</v>
      </c>
      <c r="AD591" s="24">
        <f t="shared" si="127"/>
        <v>0</v>
      </c>
      <c r="AE591" s="56">
        <f t="shared" si="128"/>
        <v>0</v>
      </c>
      <c r="AF591" s="24">
        <f t="shared" si="129"/>
        <v>0</v>
      </c>
      <c r="AG591" s="39">
        <f t="shared" si="119"/>
        <v>0</v>
      </c>
      <c r="AH591" s="39">
        <f t="shared" si="120"/>
        <v>0</v>
      </c>
      <c r="AI591" s="65">
        <f t="shared" si="121"/>
        <v>0</v>
      </c>
      <c r="AJ591" s="65">
        <f t="shared" si="122"/>
        <v>0</v>
      </c>
      <c r="AK591" s="58">
        <f t="shared" si="123"/>
        <v>12</v>
      </c>
      <c r="AL591" s="58">
        <f t="shared" si="124"/>
        <v>-240</v>
      </c>
      <c r="AM591" s="58">
        <f t="shared" si="125"/>
        <v>-240</v>
      </c>
    </row>
    <row r="592" spans="27:39" ht="20.100000000000001" customHeight="1" x14ac:dyDescent="0.2">
      <c r="AA592">
        <f t="shared" si="118"/>
        <v>60</v>
      </c>
      <c r="AB592" s="24">
        <f t="shared" si="130"/>
        <v>7.2</v>
      </c>
      <c r="AC592" s="24">
        <f t="shared" si="126"/>
        <v>0</v>
      </c>
      <c r="AD592" s="24">
        <f t="shared" si="127"/>
        <v>0</v>
      </c>
      <c r="AE592" s="56">
        <f t="shared" si="128"/>
        <v>0</v>
      </c>
      <c r="AF592" s="24">
        <f t="shared" si="129"/>
        <v>0</v>
      </c>
      <c r="AG592" s="39">
        <f t="shared" si="119"/>
        <v>0</v>
      </c>
      <c r="AH592" s="39">
        <f t="shared" si="120"/>
        <v>0</v>
      </c>
      <c r="AI592" s="65">
        <f t="shared" si="121"/>
        <v>0</v>
      </c>
      <c r="AJ592" s="65">
        <f t="shared" si="122"/>
        <v>0</v>
      </c>
      <c r="AK592" s="58">
        <f t="shared" si="123"/>
        <v>12</v>
      </c>
      <c r="AL592" s="58">
        <f t="shared" si="124"/>
        <v>-240</v>
      </c>
      <c r="AM592" s="58">
        <f t="shared" si="125"/>
        <v>-240</v>
      </c>
    </row>
    <row r="593" spans="27:39" ht="20.100000000000001" customHeight="1" x14ac:dyDescent="0.2">
      <c r="AA593">
        <f t="shared" si="118"/>
        <v>61</v>
      </c>
      <c r="AB593" s="24">
        <f t="shared" si="130"/>
        <v>7.32</v>
      </c>
      <c r="AC593" s="24">
        <f t="shared" si="126"/>
        <v>0</v>
      </c>
      <c r="AD593" s="24">
        <f t="shared" si="127"/>
        <v>0</v>
      </c>
      <c r="AE593" s="56">
        <f t="shared" si="128"/>
        <v>0</v>
      </c>
      <c r="AF593" s="24">
        <f t="shared" si="129"/>
        <v>0</v>
      </c>
      <c r="AG593" s="39">
        <f t="shared" si="119"/>
        <v>0</v>
      </c>
      <c r="AH593" s="39">
        <f t="shared" si="120"/>
        <v>0</v>
      </c>
      <c r="AI593" s="65">
        <f t="shared" si="121"/>
        <v>0</v>
      </c>
      <c r="AJ593" s="65">
        <f t="shared" si="122"/>
        <v>0</v>
      </c>
      <c r="AK593" s="58">
        <f t="shared" si="123"/>
        <v>12</v>
      </c>
      <c r="AL593" s="58">
        <f t="shared" si="124"/>
        <v>-240</v>
      </c>
      <c r="AM593" s="58">
        <f t="shared" si="125"/>
        <v>-240</v>
      </c>
    </row>
    <row r="594" spans="27:39" ht="20.100000000000001" customHeight="1" x14ac:dyDescent="0.2">
      <c r="AA594">
        <f t="shared" si="118"/>
        <v>62</v>
      </c>
      <c r="AB594" s="24">
        <f t="shared" si="130"/>
        <v>7.44</v>
      </c>
      <c r="AC594" s="24">
        <f t="shared" si="126"/>
        <v>0</v>
      </c>
      <c r="AD594" s="24">
        <f t="shared" si="127"/>
        <v>0</v>
      </c>
      <c r="AE594" s="56">
        <f t="shared" si="128"/>
        <v>0</v>
      </c>
      <c r="AF594" s="24">
        <f t="shared" si="129"/>
        <v>0</v>
      </c>
      <c r="AG594" s="39">
        <f t="shared" si="119"/>
        <v>0</v>
      </c>
      <c r="AH594" s="39">
        <f t="shared" si="120"/>
        <v>0</v>
      </c>
      <c r="AI594" s="65">
        <f t="shared" si="121"/>
        <v>0</v>
      </c>
      <c r="AJ594" s="65">
        <f t="shared" si="122"/>
        <v>0</v>
      </c>
      <c r="AK594" s="58">
        <f t="shared" si="123"/>
        <v>12</v>
      </c>
      <c r="AL594" s="58">
        <f t="shared" si="124"/>
        <v>-240</v>
      </c>
      <c r="AM594" s="58">
        <f t="shared" si="125"/>
        <v>-240</v>
      </c>
    </row>
    <row r="595" spans="27:39" ht="20.100000000000001" customHeight="1" x14ac:dyDescent="0.2">
      <c r="AA595">
        <f t="shared" si="118"/>
        <v>63</v>
      </c>
      <c r="AB595" s="24">
        <f t="shared" si="130"/>
        <v>7.56</v>
      </c>
      <c r="AC595" s="24">
        <f t="shared" si="126"/>
        <v>0</v>
      </c>
      <c r="AD595" s="24">
        <f t="shared" si="127"/>
        <v>0</v>
      </c>
      <c r="AE595" s="56">
        <f t="shared" si="128"/>
        <v>0</v>
      </c>
      <c r="AF595" s="24">
        <f t="shared" si="129"/>
        <v>0</v>
      </c>
      <c r="AG595" s="39">
        <f t="shared" si="119"/>
        <v>0</v>
      </c>
      <c r="AH595" s="39">
        <f t="shared" si="120"/>
        <v>0</v>
      </c>
      <c r="AI595" s="65">
        <f t="shared" si="121"/>
        <v>0</v>
      </c>
      <c r="AJ595" s="65">
        <f t="shared" si="122"/>
        <v>0</v>
      </c>
      <c r="AK595" s="58">
        <f t="shared" si="123"/>
        <v>12</v>
      </c>
      <c r="AL595" s="58">
        <f t="shared" si="124"/>
        <v>-240</v>
      </c>
      <c r="AM595" s="58">
        <f t="shared" si="125"/>
        <v>-240</v>
      </c>
    </row>
    <row r="596" spans="27:39" ht="20.100000000000001" customHeight="1" x14ac:dyDescent="0.2">
      <c r="AA596">
        <f t="shared" si="118"/>
        <v>64</v>
      </c>
      <c r="AB596" s="24">
        <f t="shared" si="130"/>
        <v>7.68</v>
      </c>
      <c r="AC596" s="24">
        <f t="shared" ref="AC596:AC627" si="131" xml:space="preserve"> IF( AB596 &lt;= AK596, AG596, AG596 - AL596*(AB596 - AK596) - (AM596 - AL596)*(AB596 - AK596)^2/(2*(L - AK596))   )</f>
        <v>0</v>
      </c>
      <c r="AD596" s="24">
        <f t="shared" ref="AD596:AD632" si="132" xml:space="preserve"> IF( AB596 &lt;= AK596,  AH596 + AG596*AB596,   AH596 + AG596*AB596  - AL596*(AB596 - AK596)^2/2 - (AM596 - AL596)*(AB596 - AK596)^3/(6*(L - AK596) )   )</f>
        <v>0</v>
      </c>
      <c r="AE596" s="56">
        <f t="shared" ref="AE596:AE632" si="133" xml:space="preserve"> AJ596 +  AI596*AB596 + AH596*AB596^2*100000/(2*E*I) + AG596*AB596^3*100000/(6*E*I)</f>
        <v>0</v>
      </c>
      <c r="AF596" s="24">
        <f t="shared" ref="AF596:AF627" si="134" xml:space="preserve"> IF( AB596 &lt;= AK596,  AE596,        AE596  - AL596*(AB596 - AK596)^4*100000/(24*E*I) - (AM596 - AL596)*(AB596 - AK596)^5*100000/(120*E*I*(L - AK596) )  )</f>
        <v>0</v>
      </c>
      <c r="AG596" s="39">
        <f t="shared" si="119"/>
        <v>0</v>
      </c>
      <c r="AH596" s="39">
        <f t="shared" si="120"/>
        <v>0</v>
      </c>
      <c r="AI596" s="65">
        <f t="shared" si="121"/>
        <v>0</v>
      </c>
      <c r="AJ596" s="65">
        <f t="shared" si="122"/>
        <v>0</v>
      </c>
      <c r="AK596" s="58">
        <f t="shared" si="123"/>
        <v>12</v>
      </c>
      <c r="AL596" s="58">
        <f t="shared" si="124"/>
        <v>-240</v>
      </c>
      <c r="AM596" s="58">
        <f t="shared" si="125"/>
        <v>-240</v>
      </c>
    </row>
    <row r="597" spans="27:39" ht="20.100000000000001" customHeight="1" x14ac:dyDescent="0.2">
      <c r="AA597">
        <f t="shared" si="118"/>
        <v>65</v>
      </c>
      <c r="AB597" s="24">
        <f t="shared" ref="AB597:AB628" si="135" xml:space="preserve"> L*AA597/100</f>
        <v>7.8</v>
      </c>
      <c r="AC597" s="24">
        <f t="shared" si="131"/>
        <v>0</v>
      </c>
      <c r="AD597" s="24">
        <f t="shared" si="132"/>
        <v>0</v>
      </c>
      <c r="AE597" s="56">
        <f t="shared" si="133"/>
        <v>0</v>
      </c>
      <c r="AF597" s="24">
        <f t="shared" si="134"/>
        <v>0</v>
      </c>
      <c r="AG597" s="39">
        <f t="shared" si="119"/>
        <v>0</v>
      </c>
      <c r="AH597" s="39">
        <f t="shared" si="120"/>
        <v>0</v>
      </c>
      <c r="AI597" s="65">
        <f t="shared" si="121"/>
        <v>0</v>
      </c>
      <c r="AJ597" s="65">
        <f t="shared" si="122"/>
        <v>0</v>
      </c>
      <c r="AK597" s="58">
        <f t="shared" si="123"/>
        <v>12</v>
      </c>
      <c r="AL597" s="58">
        <f t="shared" si="124"/>
        <v>-240</v>
      </c>
      <c r="AM597" s="58">
        <f t="shared" si="125"/>
        <v>-240</v>
      </c>
    </row>
    <row r="598" spans="27:39" ht="20.100000000000001" customHeight="1" x14ac:dyDescent="0.2">
      <c r="AA598">
        <f t="shared" ref="AA598:AA632" si="136">AA597+1</f>
        <v>66</v>
      </c>
      <c r="AB598" s="24">
        <f t="shared" si="135"/>
        <v>7.92</v>
      </c>
      <c r="AC598" s="24">
        <f t="shared" si="131"/>
        <v>0</v>
      </c>
      <c r="AD598" s="24">
        <f t="shared" si="132"/>
        <v>0</v>
      </c>
      <c r="AE598" s="56">
        <f t="shared" si="133"/>
        <v>0</v>
      </c>
      <c r="AF598" s="24">
        <f t="shared" si="134"/>
        <v>0</v>
      </c>
      <c r="AG598" s="39">
        <f t="shared" ref="AG598:AG632" si="137">AG597</f>
        <v>0</v>
      </c>
      <c r="AH598" s="39">
        <f t="shared" ref="AH598:AH632" si="138">AH597</f>
        <v>0</v>
      </c>
      <c r="AI598" s="65">
        <f t="shared" ref="AI598:AI632" si="139">AI597</f>
        <v>0</v>
      </c>
      <c r="AJ598" s="65">
        <f t="shared" ref="AJ598:AJ632" si="140">AJ597</f>
        <v>0</v>
      </c>
      <c r="AK598" s="58">
        <f t="shared" ref="AK598:AK632" si="141" xml:space="preserve"> AK597</f>
        <v>12</v>
      </c>
      <c r="AL598" s="58">
        <f t="shared" ref="AL598:AL632" si="142" xml:space="preserve"> AL597</f>
        <v>-240</v>
      </c>
      <c r="AM598" s="58">
        <f t="shared" ref="AM598:AM632" si="143">AM597</f>
        <v>-240</v>
      </c>
    </row>
    <row r="599" spans="27:39" ht="20.100000000000001" customHeight="1" x14ac:dyDescent="0.2">
      <c r="AA599">
        <f t="shared" si="136"/>
        <v>67</v>
      </c>
      <c r="AB599" s="24">
        <f t="shared" si="135"/>
        <v>8.0399999999999991</v>
      </c>
      <c r="AC599" s="24">
        <f t="shared" si="131"/>
        <v>0</v>
      </c>
      <c r="AD599" s="24">
        <f t="shared" si="132"/>
        <v>0</v>
      </c>
      <c r="AE599" s="56">
        <f t="shared" si="133"/>
        <v>0</v>
      </c>
      <c r="AF599" s="24">
        <f t="shared" si="134"/>
        <v>0</v>
      </c>
      <c r="AG599" s="39">
        <f t="shared" si="137"/>
        <v>0</v>
      </c>
      <c r="AH599" s="39">
        <f t="shared" si="138"/>
        <v>0</v>
      </c>
      <c r="AI599" s="65">
        <f t="shared" si="139"/>
        <v>0</v>
      </c>
      <c r="AJ599" s="65">
        <f t="shared" si="140"/>
        <v>0</v>
      </c>
      <c r="AK599" s="58">
        <f t="shared" si="141"/>
        <v>12</v>
      </c>
      <c r="AL599" s="58">
        <f t="shared" si="142"/>
        <v>-240</v>
      </c>
      <c r="AM599" s="58">
        <f t="shared" si="143"/>
        <v>-240</v>
      </c>
    </row>
    <row r="600" spans="27:39" ht="20.100000000000001" customHeight="1" x14ac:dyDescent="0.2">
      <c r="AA600">
        <f t="shared" si="136"/>
        <v>68</v>
      </c>
      <c r="AB600" s="24">
        <f t="shared" si="135"/>
        <v>8.16</v>
      </c>
      <c r="AC600" s="24">
        <f t="shared" si="131"/>
        <v>0</v>
      </c>
      <c r="AD600" s="24">
        <f t="shared" si="132"/>
        <v>0</v>
      </c>
      <c r="AE600" s="56">
        <f t="shared" si="133"/>
        <v>0</v>
      </c>
      <c r="AF600" s="24">
        <f t="shared" si="134"/>
        <v>0</v>
      </c>
      <c r="AG600" s="39">
        <f t="shared" si="137"/>
        <v>0</v>
      </c>
      <c r="AH600" s="39">
        <f t="shared" si="138"/>
        <v>0</v>
      </c>
      <c r="AI600" s="65">
        <f t="shared" si="139"/>
        <v>0</v>
      </c>
      <c r="AJ600" s="65">
        <f t="shared" si="140"/>
        <v>0</v>
      </c>
      <c r="AK600" s="58">
        <f t="shared" si="141"/>
        <v>12</v>
      </c>
      <c r="AL600" s="58">
        <f t="shared" si="142"/>
        <v>-240</v>
      </c>
      <c r="AM600" s="58">
        <f t="shared" si="143"/>
        <v>-240</v>
      </c>
    </row>
    <row r="601" spans="27:39" ht="20.100000000000001" customHeight="1" x14ac:dyDescent="0.2">
      <c r="AA601">
        <f t="shared" si="136"/>
        <v>69</v>
      </c>
      <c r="AB601" s="24">
        <f t="shared" si="135"/>
        <v>8.2799999999999994</v>
      </c>
      <c r="AC601" s="24">
        <f t="shared" si="131"/>
        <v>0</v>
      </c>
      <c r="AD601" s="24">
        <f t="shared" si="132"/>
        <v>0</v>
      </c>
      <c r="AE601" s="56">
        <f t="shared" si="133"/>
        <v>0</v>
      </c>
      <c r="AF601" s="24">
        <f t="shared" si="134"/>
        <v>0</v>
      </c>
      <c r="AG601" s="39">
        <f t="shared" si="137"/>
        <v>0</v>
      </c>
      <c r="AH601" s="39">
        <f t="shared" si="138"/>
        <v>0</v>
      </c>
      <c r="AI601" s="65">
        <f t="shared" si="139"/>
        <v>0</v>
      </c>
      <c r="AJ601" s="65">
        <f t="shared" si="140"/>
        <v>0</v>
      </c>
      <c r="AK601" s="58">
        <f t="shared" si="141"/>
        <v>12</v>
      </c>
      <c r="AL601" s="58">
        <f t="shared" si="142"/>
        <v>-240</v>
      </c>
      <c r="AM601" s="58">
        <f t="shared" si="143"/>
        <v>-240</v>
      </c>
    </row>
    <row r="602" spans="27:39" ht="20.100000000000001" customHeight="1" x14ac:dyDescent="0.2">
      <c r="AA602">
        <f t="shared" si="136"/>
        <v>70</v>
      </c>
      <c r="AB602" s="24">
        <f t="shared" si="135"/>
        <v>8.4</v>
      </c>
      <c r="AC602" s="24">
        <f t="shared" si="131"/>
        <v>0</v>
      </c>
      <c r="AD602" s="24">
        <f t="shared" si="132"/>
        <v>0</v>
      </c>
      <c r="AE602" s="56">
        <f t="shared" si="133"/>
        <v>0</v>
      </c>
      <c r="AF602" s="24">
        <f t="shared" si="134"/>
        <v>0</v>
      </c>
      <c r="AG602" s="39">
        <f t="shared" si="137"/>
        <v>0</v>
      </c>
      <c r="AH602" s="39">
        <f t="shared" si="138"/>
        <v>0</v>
      </c>
      <c r="AI602" s="65">
        <f t="shared" si="139"/>
        <v>0</v>
      </c>
      <c r="AJ602" s="65">
        <f t="shared" si="140"/>
        <v>0</v>
      </c>
      <c r="AK602" s="58">
        <f t="shared" si="141"/>
        <v>12</v>
      </c>
      <c r="AL602" s="58">
        <f t="shared" si="142"/>
        <v>-240</v>
      </c>
      <c r="AM602" s="58">
        <f t="shared" si="143"/>
        <v>-240</v>
      </c>
    </row>
    <row r="603" spans="27:39" ht="20.100000000000001" customHeight="1" x14ac:dyDescent="0.2">
      <c r="AA603">
        <f t="shared" si="136"/>
        <v>71</v>
      </c>
      <c r="AB603" s="24">
        <f t="shared" si="135"/>
        <v>8.52</v>
      </c>
      <c r="AC603" s="24">
        <f t="shared" si="131"/>
        <v>0</v>
      </c>
      <c r="AD603" s="24">
        <f t="shared" si="132"/>
        <v>0</v>
      </c>
      <c r="AE603" s="56">
        <f t="shared" si="133"/>
        <v>0</v>
      </c>
      <c r="AF603" s="24">
        <f t="shared" si="134"/>
        <v>0</v>
      </c>
      <c r="AG603" s="39">
        <f t="shared" si="137"/>
        <v>0</v>
      </c>
      <c r="AH603" s="39">
        <f t="shared" si="138"/>
        <v>0</v>
      </c>
      <c r="AI603" s="65">
        <f t="shared" si="139"/>
        <v>0</v>
      </c>
      <c r="AJ603" s="65">
        <f t="shared" si="140"/>
        <v>0</v>
      </c>
      <c r="AK603" s="58">
        <f t="shared" si="141"/>
        <v>12</v>
      </c>
      <c r="AL603" s="58">
        <f t="shared" si="142"/>
        <v>-240</v>
      </c>
      <c r="AM603" s="58">
        <f t="shared" si="143"/>
        <v>-240</v>
      </c>
    </row>
    <row r="604" spans="27:39" ht="20.100000000000001" customHeight="1" x14ac:dyDescent="0.2">
      <c r="AA604">
        <f t="shared" si="136"/>
        <v>72</v>
      </c>
      <c r="AB604" s="24">
        <f t="shared" si="135"/>
        <v>8.64</v>
      </c>
      <c r="AC604" s="24">
        <f t="shared" si="131"/>
        <v>0</v>
      </c>
      <c r="AD604" s="24">
        <f t="shared" si="132"/>
        <v>0</v>
      </c>
      <c r="AE604" s="56">
        <f t="shared" si="133"/>
        <v>0</v>
      </c>
      <c r="AF604" s="24">
        <f t="shared" si="134"/>
        <v>0</v>
      </c>
      <c r="AG604" s="39">
        <f t="shared" si="137"/>
        <v>0</v>
      </c>
      <c r="AH604" s="39">
        <f t="shared" si="138"/>
        <v>0</v>
      </c>
      <c r="AI604" s="65">
        <f t="shared" si="139"/>
        <v>0</v>
      </c>
      <c r="AJ604" s="65">
        <f t="shared" si="140"/>
        <v>0</v>
      </c>
      <c r="AK604" s="58">
        <f t="shared" si="141"/>
        <v>12</v>
      </c>
      <c r="AL604" s="58">
        <f t="shared" si="142"/>
        <v>-240</v>
      </c>
      <c r="AM604" s="58">
        <f t="shared" si="143"/>
        <v>-240</v>
      </c>
    </row>
    <row r="605" spans="27:39" ht="20.100000000000001" customHeight="1" x14ac:dyDescent="0.2">
      <c r="AA605">
        <f t="shared" si="136"/>
        <v>73</v>
      </c>
      <c r="AB605" s="24">
        <f t="shared" si="135"/>
        <v>8.76</v>
      </c>
      <c r="AC605" s="24">
        <f t="shared" si="131"/>
        <v>0</v>
      </c>
      <c r="AD605" s="24">
        <f t="shared" si="132"/>
        <v>0</v>
      </c>
      <c r="AE605" s="56">
        <f t="shared" si="133"/>
        <v>0</v>
      </c>
      <c r="AF605" s="24">
        <f t="shared" si="134"/>
        <v>0</v>
      </c>
      <c r="AG605" s="39">
        <f t="shared" si="137"/>
        <v>0</v>
      </c>
      <c r="AH605" s="39">
        <f t="shared" si="138"/>
        <v>0</v>
      </c>
      <c r="AI605" s="65">
        <f t="shared" si="139"/>
        <v>0</v>
      </c>
      <c r="AJ605" s="65">
        <f t="shared" si="140"/>
        <v>0</v>
      </c>
      <c r="AK605" s="58">
        <f t="shared" si="141"/>
        <v>12</v>
      </c>
      <c r="AL605" s="58">
        <f t="shared" si="142"/>
        <v>-240</v>
      </c>
      <c r="AM605" s="58">
        <f t="shared" si="143"/>
        <v>-240</v>
      </c>
    </row>
    <row r="606" spans="27:39" ht="20.100000000000001" customHeight="1" x14ac:dyDescent="0.2">
      <c r="AA606">
        <f t="shared" si="136"/>
        <v>74</v>
      </c>
      <c r="AB606" s="24">
        <f t="shared" si="135"/>
        <v>8.8800000000000008</v>
      </c>
      <c r="AC606" s="24">
        <f t="shared" si="131"/>
        <v>0</v>
      </c>
      <c r="AD606" s="24">
        <f t="shared" si="132"/>
        <v>0</v>
      </c>
      <c r="AE606" s="56">
        <f t="shared" si="133"/>
        <v>0</v>
      </c>
      <c r="AF606" s="24">
        <f t="shared" si="134"/>
        <v>0</v>
      </c>
      <c r="AG606" s="39">
        <f t="shared" si="137"/>
        <v>0</v>
      </c>
      <c r="AH606" s="39">
        <f t="shared" si="138"/>
        <v>0</v>
      </c>
      <c r="AI606" s="65">
        <f t="shared" si="139"/>
        <v>0</v>
      </c>
      <c r="AJ606" s="65">
        <f t="shared" si="140"/>
        <v>0</v>
      </c>
      <c r="AK606" s="58">
        <f t="shared" si="141"/>
        <v>12</v>
      </c>
      <c r="AL606" s="58">
        <f t="shared" si="142"/>
        <v>-240</v>
      </c>
      <c r="AM606" s="58">
        <f t="shared" si="143"/>
        <v>-240</v>
      </c>
    </row>
    <row r="607" spans="27:39" ht="20.100000000000001" customHeight="1" x14ac:dyDescent="0.2">
      <c r="AA607">
        <f t="shared" si="136"/>
        <v>75</v>
      </c>
      <c r="AB607" s="24">
        <f t="shared" si="135"/>
        <v>9</v>
      </c>
      <c r="AC607" s="24">
        <f t="shared" si="131"/>
        <v>0</v>
      </c>
      <c r="AD607" s="24">
        <f t="shared" si="132"/>
        <v>0</v>
      </c>
      <c r="AE607" s="56">
        <f t="shared" si="133"/>
        <v>0</v>
      </c>
      <c r="AF607" s="24">
        <f t="shared" si="134"/>
        <v>0</v>
      </c>
      <c r="AG607" s="39">
        <f t="shared" si="137"/>
        <v>0</v>
      </c>
      <c r="AH607" s="39">
        <f t="shared" si="138"/>
        <v>0</v>
      </c>
      <c r="AI607" s="65">
        <f t="shared" si="139"/>
        <v>0</v>
      </c>
      <c r="AJ607" s="65">
        <f t="shared" si="140"/>
        <v>0</v>
      </c>
      <c r="AK607" s="58">
        <f t="shared" si="141"/>
        <v>12</v>
      </c>
      <c r="AL607" s="58">
        <f t="shared" si="142"/>
        <v>-240</v>
      </c>
      <c r="AM607" s="58">
        <f t="shared" si="143"/>
        <v>-240</v>
      </c>
    </row>
    <row r="608" spans="27:39" ht="20.100000000000001" customHeight="1" x14ac:dyDescent="0.2">
      <c r="AA608">
        <f t="shared" si="136"/>
        <v>76</v>
      </c>
      <c r="AB608" s="24">
        <f t="shared" si="135"/>
        <v>9.1199999999999992</v>
      </c>
      <c r="AC608" s="24">
        <f t="shared" si="131"/>
        <v>0</v>
      </c>
      <c r="AD608" s="24">
        <f t="shared" si="132"/>
        <v>0</v>
      </c>
      <c r="AE608" s="56">
        <f t="shared" si="133"/>
        <v>0</v>
      </c>
      <c r="AF608" s="24">
        <f t="shared" si="134"/>
        <v>0</v>
      </c>
      <c r="AG608" s="39">
        <f t="shared" si="137"/>
        <v>0</v>
      </c>
      <c r="AH608" s="39">
        <f t="shared" si="138"/>
        <v>0</v>
      </c>
      <c r="AI608" s="65">
        <f t="shared" si="139"/>
        <v>0</v>
      </c>
      <c r="AJ608" s="65">
        <f t="shared" si="140"/>
        <v>0</v>
      </c>
      <c r="AK608" s="58">
        <f t="shared" si="141"/>
        <v>12</v>
      </c>
      <c r="AL608" s="58">
        <f t="shared" si="142"/>
        <v>-240</v>
      </c>
      <c r="AM608" s="58">
        <f t="shared" si="143"/>
        <v>-240</v>
      </c>
    </row>
    <row r="609" spans="27:39" ht="20.100000000000001" customHeight="1" x14ac:dyDescent="0.2">
      <c r="AA609">
        <f t="shared" si="136"/>
        <v>77</v>
      </c>
      <c r="AB609" s="24">
        <f t="shared" si="135"/>
        <v>9.24</v>
      </c>
      <c r="AC609" s="24">
        <f t="shared" si="131"/>
        <v>0</v>
      </c>
      <c r="AD609" s="24">
        <f t="shared" si="132"/>
        <v>0</v>
      </c>
      <c r="AE609" s="56">
        <f t="shared" si="133"/>
        <v>0</v>
      </c>
      <c r="AF609" s="24">
        <f t="shared" si="134"/>
        <v>0</v>
      </c>
      <c r="AG609" s="39">
        <f t="shared" si="137"/>
        <v>0</v>
      </c>
      <c r="AH609" s="39">
        <f t="shared" si="138"/>
        <v>0</v>
      </c>
      <c r="AI609" s="65">
        <f t="shared" si="139"/>
        <v>0</v>
      </c>
      <c r="AJ609" s="65">
        <f t="shared" si="140"/>
        <v>0</v>
      </c>
      <c r="AK609" s="58">
        <f t="shared" si="141"/>
        <v>12</v>
      </c>
      <c r="AL609" s="58">
        <f t="shared" si="142"/>
        <v>-240</v>
      </c>
      <c r="AM609" s="58">
        <f t="shared" si="143"/>
        <v>-240</v>
      </c>
    </row>
    <row r="610" spans="27:39" ht="20.100000000000001" customHeight="1" x14ac:dyDescent="0.2">
      <c r="AA610">
        <f t="shared" si="136"/>
        <v>78</v>
      </c>
      <c r="AB610" s="24">
        <f t="shared" si="135"/>
        <v>9.36</v>
      </c>
      <c r="AC610" s="24">
        <f t="shared" si="131"/>
        <v>0</v>
      </c>
      <c r="AD610" s="24">
        <f t="shared" si="132"/>
        <v>0</v>
      </c>
      <c r="AE610" s="56">
        <f t="shared" si="133"/>
        <v>0</v>
      </c>
      <c r="AF610" s="24">
        <f t="shared" si="134"/>
        <v>0</v>
      </c>
      <c r="AG610" s="39">
        <f t="shared" si="137"/>
        <v>0</v>
      </c>
      <c r="AH610" s="39">
        <f t="shared" si="138"/>
        <v>0</v>
      </c>
      <c r="AI610" s="65">
        <f t="shared" si="139"/>
        <v>0</v>
      </c>
      <c r="AJ610" s="65">
        <f t="shared" si="140"/>
        <v>0</v>
      </c>
      <c r="AK610" s="58">
        <f t="shared" si="141"/>
        <v>12</v>
      </c>
      <c r="AL610" s="58">
        <f t="shared" si="142"/>
        <v>-240</v>
      </c>
      <c r="AM610" s="58">
        <f t="shared" si="143"/>
        <v>-240</v>
      </c>
    </row>
    <row r="611" spans="27:39" ht="20.100000000000001" customHeight="1" x14ac:dyDescent="0.2">
      <c r="AA611">
        <f t="shared" si="136"/>
        <v>79</v>
      </c>
      <c r="AB611" s="24">
        <f t="shared" si="135"/>
        <v>9.48</v>
      </c>
      <c r="AC611" s="24">
        <f t="shared" si="131"/>
        <v>0</v>
      </c>
      <c r="AD611" s="24">
        <f t="shared" si="132"/>
        <v>0</v>
      </c>
      <c r="AE611" s="56">
        <f t="shared" si="133"/>
        <v>0</v>
      </c>
      <c r="AF611" s="24">
        <f t="shared" si="134"/>
        <v>0</v>
      </c>
      <c r="AG611" s="39">
        <f t="shared" si="137"/>
        <v>0</v>
      </c>
      <c r="AH611" s="39">
        <f t="shared" si="138"/>
        <v>0</v>
      </c>
      <c r="AI611" s="65">
        <f t="shared" si="139"/>
        <v>0</v>
      </c>
      <c r="AJ611" s="65">
        <f t="shared" si="140"/>
        <v>0</v>
      </c>
      <c r="AK611" s="58">
        <f t="shared" si="141"/>
        <v>12</v>
      </c>
      <c r="AL611" s="58">
        <f t="shared" si="142"/>
        <v>-240</v>
      </c>
      <c r="AM611" s="58">
        <f t="shared" si="143"/>
        <v>-240</v>
      </c>
    </row>
    <row r="612" spans="27:39" ht="20.100000000000001" customHeight="1" x14ac:dyDescent="0.2">
      <c r="AA612">
        <f t="shared" si="136"/>
        <v>80</v>
      </c>
      <c r="AB612" s="24">
        <f t="shared" si="135"/>
        <v>9.6</v>
      </c>
      <c r="AC612" s="24">
        <f t="shared" si="131"/>
        <v>0</v>
      </c>
      <c r="AD612" s="24">
        <f t="shared" si="132"/>
        <v>0</v>
      </c>
      <c r="AE612" s="56">
        <f t="shared" si="133"/>
        <v>0</v>
      </c>
      <c r="AF612" s="24">
        <f t="shared" si="134"/>
        <v>0</v>
      </c>
      <c r="AG612" s="39">
        <f t="shared" si="137"/>
        <v>0</v>
      </c>
      <c r="AH612" s="39">
        <f t="shared" si="138"/>
        <v>0</v>
      </c>
      <c r="AI612" s="65">
        <f t="shared" si="139"/>
        <v>0</v>
      </c>
      <c r="AJ612" s="65">
        <f t="shared" si="140"/>
        <v>0</v>
      </c>
      <c r="AK612" s="58">
        <f t="shared" si="141"/>
        <v>12</v>
      </c>
      <c r="AL612" s="58">
        <f t="shared" si="142"/>
        <v>-240</v>
      </c>
      <c r="AM612" s="58">
        <f t="shared" si="143"/>
        <v>-240</v>
      </c>
    </row>
    <row r="613" spans="27:39" ht="20.100000000000001" customHeight="1" x14ac:dyDescent="0.2">
      <c r="AA613">
        <f t="shared" si="136"/>
        <v>81</v>
      </c>
      <c r="AB613" s="24">
        <f t="shared" si="135"/>
        <v>9.7200000000000006</v>
      </c>
      <c r="AC613" s="24">
        <f t="shared" si="131"/>
        <v>0</v>
      </c>
      <c r="AD613" s="24">
        <f t="shared" si="132"/>
        <v>0</v>
      </c>
      <c r="AE613" s="56">
        <f t="shared" si="133"/>
        <v>0</v>
      </c>
      <c r="AF613" s="24">
        <f t="shared" si="134"/>
        <v>0</v>
      </c>
      <c r="AG613" s="39">
        <f t="shared" si="137"/>
        <v>0</v>
      </c>
      <c r="AH613" s="39">
        <f t="shared" si="138"/>
        <v>0</v>
      </c>
      <c r="AI613" s="65">
        <f t="shared" si="139"/>
        <v>0</v>
      </c>
      <c r="AJ613" s="65">
        <f t="shared" si="140"/>
        <v>0</v>
      </c>
      <c r="AK613" s="58">
        <f t="shared" si="141"/>
        <v>12</v>
      </c>
      <c r="AL613" s="58">
        <f t="shared" si="142"/>
        <v>-240</v>
      </c>
      <c r="AM613" s="58">
        <f t="shared" si="143"/>
        <v>-240</v>
      </c>
    </row>
    <row r="614" spans="27:39" ht="20.100000000000001" customHeight="1" x14ac:dyDescent="0.2">
      <c r="AA614">
        <f t="shared" si="136"/>
        <v>82</v>
      </c>
      <c r="AB614" s="24">
        <f t="shared" si="135"/>
        <v>9.84</v>
      </c>
      <c r="AC614" s="24">
        <f t="shared" si="131"/>
        <v>0</v>
      </c>
      <c r="AD614" s="24">
        <f t="shared" si="132"/>
        <v>0</v>
      </c>
      <c r="AE614" s="56">
        <f t="shared" si="133"/>
        <v>0</v>
      </c>
      <c r="AF614" s="24">
        <f t="shared" si="134"/>
        <v>0</v>
      </c>
      <c r="AG614" s="39">
        <f t="shared" si="137"/>
        <v>0</v>
      </c>
      <c r="AH614" s="39">
        <f t="shared" si="138"/>
        <v>0</v>
      </c>
      <c r="AI614" s="65">
        <f t="shared" si="139"/>
        <v>0</v>
      </c>
      <c r="AJ614" s="65">
        <f t="shared" si="140"/>
        <v>0</v>
      </c>
      <c r="AK614" s="58">
        <f t="shared" si="141"/>
        <v>12</v>
      </c>
      <c r="AL614" s="58">
        <f t="shared" si="142"/>
        <v>-240</v>
      </c>
      <c r="AM614" s="58">
        <f t="shared" si="143"/>
        <v>-240</v>
      </c>
    </row>
    <row r="615" spans="27:39" ht="20.100000000000001" customHeight="1" x14ac:dyDescent="0.2">
      <c r="AA615">
        <f t="shared" si="136"/>
        <v>83</v>
      </c>
      <c r="AB615" s="24">
        <f t="shared" si="135"/>
        <v>9.9600000000000009</v>
      </c>
      <c r="AC615" s="24">
        <f t="shared" si="131"/>
        <v>0</v>
      </c>
      <c r="AD615" s="24">
        <f t="shared" si="132"/>
        <v>0</v>
      </c>
      <c r="AE615" s="56">
        <f t="shared" si="133"/>
        <v>0</v>
      </c>
      <c r="AF615" s="24">
        <f t="shared" si="134"/>
        <v>0</v>
      </c>
      <c r="AG615" s="39">
        <f t="shared" si="137"/>
        <v>0</v>
      </c>
      <c r="AH615" s="39">
        <f t="shared" si="138"/>
        <v>0</v>
      </c>
      <c r="AI615" s="65">
        <f t="shared" si="139"/>
        <v>0</v>
      </c>
      <c r="AJ615" s="65">
        <f t="shared" si="140"/>
        <v>0</v>
      </c>
      <c r="AK615" s="58">
        <f t="shared" si="141"/>
        <v>12</v>
      </c>
      <c r="AL615" s="58">
        <f t="shared" si="142"/>
        <v>-240</v>
      </c>
      <c r="AM615" s="58">
        <f t="shared" si="143"/>
        <v>-240</v>
      </c>
    </row>
    <row r="616" spans="27:39" ht="20.100000000000001" customHeight="1" x14ac:dyDescent="0.2">
      <c r="AA616">
        <f t="shared" si="136"/>
        <v>84</v>
      </c>
      <c r="AB616" s="24">
        <f t="shared" si="135"/>
        <v>10.08</v>
      </c>
      <c r="AC616" s="24">
        <f t="shared" si="131"/>
        <v>0</v>
      </c>
      <c r="AD616" s="24">
        <f t="shared" si="132"/>
        <v>0</v>
      </c>
      <c r="AE616" s="56">
        <f t="shared" si="133"/>
        <v>0</v>
      </c>
      <c r="AF616" s="24">
        <f t="shared" si="134"/>
        <v>0</v>
      </c>
      <c r="AG616" s="39">
        <f t="shared" si="137"/>
        <v>0</v>
      </c>
      <c r="AH616" s="39">
        <f t="shared" si="138"/>
        <v>0</v>
      </c>
      <c r="AI616" s="65">
        <f t="shared" si="139"/>
        <v>0</v>
      </c>
      <c r="AJ616" s="65">
        <f t="shared" si="140"/>
        <v>0</v>
      </c>
      <c r="AK616" s="58">
        <f t="shared" si="141"/>
        <v>12</v>
      </c>
      <c r="AL616" s="58">
        <f t="shared" si="142"/>
        <v>-240</v>
      </c>
      <c r="AM616" s="58">
        <f t="shared" si="143"/>
        <v>-240</v>
      </c>
    </row>
    <row r="617" spans="27:39" ht="20.100000000000001" customHeight="1" x14ac:dyDescent="0.2">
      <c r="AA617">
        <f t="shared" si="136"/>
        <v>85</v>
      </c>
      <c r="AB617" s="24">
        <f t="shared" si="135"/>
        <v>10.199999999999999</v>
      </c>
      <c r="AC617" s="24">
        <f t="shared" si="131"/>
        <v>0</v>
      </c>
      <c r="AD617" s="24">
        <f t="shared" si="132"/>
        <v>0</v>
      </c>
      <c r="AE617" s="56">
        <f t="shared" si="133"/>
        <v>0</v>
      </c>
      <c r="AF617" s="24">
        <f t="shared" si="134"/>
        <v>0</v>
      </c>
      <c r="AG617" s="39">
        <f t="shared" si="137"/>
        <v>0</v>
      </c>
      <c r="AH617" s="39">
        <f t="shared" si="138"/>
        <v>0</v>
      </c>
      <c r="AI617" s="65">
        <f t="shared" si="139"/>
        <v>0</v>
      </c>
      <c r="AJ617" s="65">
        <f t="shared" si="140"/>
        <v>0</v>
      </c>
      <c r="AK617" s="58">
        <f t="shared" si="141"/>
        <v>12</v>
      </c>
      <c r="AL617" s="58">
        <f t="shared" si="142"/>
        <v>-240</v>
      </c>
      <c r="AM617" s="58">
        <f t="shared" si="143"/>
        <v>-240</v>
      </c>
    </row>
    <row r="618" spans="27:39" ht="20.100000000000001" customHeight="1" x14ac:dyDescent="0.2">
      <c r="AA618">
        <f t="shared" si="136"/>
        <v>86</v>
      </c>
      <c r="AB618" s="24">
        <f t="shared" si="135"/>
        <v>10.32</v>
      </c>
      <c r="AC618" s="24">
        <f t="shared" si="131"/>
        <v>0</v>
      </c>
      <c r="AD618" s="24">
        <f t="shared" si="132"/>
        <v>0</v>
      </c>
      <c r="AE618" s="56">
        <f t="shared" si="133"/>
        <v>0</v>
      </c>
      <c r="AF618" s="24">
        <f t="shared" si="134"/>
        <v>0</v>
      </c>
      <c r="AG618" s="39">
        <f t="shared" si="137"/>
        <v>0</v>
      </c>
      <c r="AH618" s="39">
        <f t="shared" si="138"/>
        <v>0</v>
      </c>
      <c r="AI618" s="65">
        <f t="shared" si="139"/>
        <v>0</v>
      </c>
      <c r="AJ618" s="65">
        <f t="shared" si="140"/>
        <v>0</v>
      </c>
      <c r="AK618" s="58">
        <f t="shared" si="141"/>
        <v>12</v>
      </c>
      <c r="AL618" s="58">
        <f t="shared" si="142"/>
        <v>-240</v>
      </c>
      <c r="AM618" s="58">
        <f t="shared" si="143"/>
        <v>-240</v>
      </c>
    </row>
    <row r="619" spans="27:39" ht="20.100000000000001" customHeight="1" x14ac:dyDescent="0.2">
      <c r="AA619">
        <f t="shared" si="136"/>
        <v>87</v>
      </c>
      <c r="AB619" s="24">
        <f t="shared" si="135"/>
        <v>10.44</v>
      </c>
      <c r="AC619" s="24">
        <f t="shared" si="131"/>
        <v>0</v>
      </c>
      <c r="AD619" s="24">
        <f t="shared" si="132"/>
        <v>0</v>
      </c>
      <c r="AE619" s="56">
        <f t="shared" si="133"/>
        <v>0</v>
      </c>
      <c r="AF619" s="24">
        <f t="shared" si="134"/>
        <v>0</v>
      </c>
      <c r="AG619" s="39">
        <f t="shared" si="137"/>
        <v>0</v>
      </c>
      <c r="AH619" s="39">
        <f t="shared" si="138"/>
        <v>0</v>
      </c>
      <c r="AI619" s="65">
        <f t="shared" si="139"/>
        <v>0</v>
      </c>
      <c r="AJ619" s="65">
        <f t="shared" si="140"/>
        <v>0</v>
      </c>
      <c r="AK619" s="58">
        <f t="shared" si="141"/>
        <v>12</v>
      </c>
      <c r="AL619" s="58">
        <f t="shared" si="142"/>
        <v>-240</v>
      </c>
      <c r="AM619" s="58">
        <f t="shared" si="143"/>
        <v>-240</v>
      </c>
    </row>
    <row r="620" spans="27:39" ht="20.100000000000001" customHeight="1" x14ac:dyDescent="0.2">
      <c r="AA620">
        <f t="shared" si="136"/>
        <v>88</v>
      </c>
      <c r="AB620" s="24">
        <f t="shared" si="135"/>
        <v>10.56</v>
      </c>
      <c r="AC620" s="24">
        <f t="shared" si="131"/>
        <v>0</v>
      </c>
      <c r="AD620" s="24">
        <f t="shared" si="132"/>
        <v>0</v>
      </c>
      <c r="AE620" s="56">
        <f t="shared" si="133"/>
        <v>0</v>
      </c>
      <c r="AF620" s="24">
        <f t="shared" si="134"/>
        <v>0</v>
      </c>
      <c r="AG620" s="39">
        <f t="shared" si="137"/>
        <v>0</v>
      </c>
      <c r="AH620" s="39">
        <f t="shared" si="138"/>
        <v>0</v>
      </c>
      <c r="AI620" s="65">
        <f t="shared" si="139"/>
        <v>0</v>
      </c>
      <c r="AJ620" s="65">
        <f t="shared" si="140"/>
        <v>0</v>
      </c>
      <c r="AK620" s="58">
        <f t="shared" si="141"/>
        <v>12</v>
      </c>
      <c r="AL620" s="58">
        <f t="shared" si="142"/>
        <v>-240</v>
      </c>
      <c r="AM620" s="58">
        <f t="shared" si="143"/>
        <v>-240</v>
      </c>
    </row>
    <row r="621" spans="27:39" ht="20.100000000000001" customHeight="1" x14ac:dyDescent="0.2">
      <c r="AA621">
        <f t="shared" si="136"/>
        <v>89</v>
      </c>
      <c r="AB621" s="24">
        <f t="shared" si="135"/>
        <v>10.68</v>
      </c>
      <c r="AC621" s="24">
        <f t="shared" si="131"/>
        <v>0</v>
      </c>
      <c r="AD621" s="24">
        <f t="shared" si="132"/>
        <v>0</v>
      </c>
      <c r="AE621" s="56">
        <f t="shared" si="133"/>
        <v>0</v>
      </c>
      <c r="AF621" s="24">
        <f t="shared" si="134"/>
        <v>0</v>
      </c>
      <c r="AG621" s="39">
        <f t="shared" si="137"/>
        <v>0</v>
      </c>
      <c r="AH621" s="39">
        <f t="shared" si="138"/>
        <v>0</v>
      </c>
      <c r="AI621" s="65">
        <f t="shared" si="139"/>
        <v>0</v>
      </c>
      <c r="AJ621" s="65">
        <f t="shared" si="140"/>
        <v>0</v>
      </c>
      <c r="AK621" s="58">
        <f t="shared" si="141"/>
        <v>12</v>
      </c>
      <c r="AL621" s="58">
        <f t="shared" si="142"/>
        <v>-240</v>
      </c>
      <c r="AM621" s="58">
        <f t="shared" si="143"/>
        <v>-240</v>
      </c>
    </row>
    <row r="622" spans="27:39" ht="20.100000000000001" customHeight="1" x14ac:dyDescent="0.2">
      <c r="AA622">
        <f t="shared" si="136"/>
        <v>90</v>
      </c>
      <c r="AB622" s="24">
        <f t="shared" si="135"/>
        <v>10.8</v>
      </c>
      <c r="AC622" s="24">
        <f t="shared" si="131"/>
        <v>0</v>
      </c>
      <c r="AD622" s="24">
        <f t="shared" si="132"/>
        <v>0</v>
      </c>
      <c r="AE622" s="56">
        <f t="shared" si="133"/>
        <v>0</v>
      </c>
      <c r="AF622" s="24">
        <f t="shared" si="134"/>
        <v>0</v>
      </c>
      <c r="AG622" s="39">
        <f t="shared" si="137"/>
        <v>0</v>
      </c>
      <c r="AH622" s="39">
        <f t="shared" si="138"/>
        <v>0</v>
      </c>
      <c r="AI622" s="65">
        <f t="shared" si="139"/>
        <v>0</v>
      </c>
      <c r="AJ622" s="65">
        <f t="shared" si="140"/>
        <v>0</v>
      </c>
      <c r="AK622" s="58">
        <f t="shared" si="141"/>
        <v>12</v>
      </c>
      <c r="AL622" s="58">
        <f t="shared" si="142"/>
        <v>-240</v>
      </c>
      <c r="AM622" s="58">
        <f t="shared" si="143"/>
        <v>-240</v>
      </c>
    </row>
    <row r="623" spans="27:39" ht="20.100000000000001" customHeight="1" x14ac:dyDescent="0.2">
      <c r="AA623">
        <f t="shared" si="136"/>
        <v>91</v>
      </c>
      <c r="AB623" s="24">
        <f t="shared" si="135"/>
        <v>10.92</v>
      </c>
      <c r="AC623" s="24">
        <f t="shared" si="131"/>
        <v>0</v>
      </c>
      <c r="AD623" s="24">
        <f t="shared" si="132"/>
        <v>0</v>
      </c>
      <c r="AE623" s="56">
        <f t="shared" si="133"/>
        <v>0</v>
      </c>
      <c r="AF623" s="24">
        <f t="shared" si="134"/>
        <v>0</v>
      </c>
      <c r="AG623" s="39">
        <f t="shared" si="137"/>
        <v>0</v>
      </c>
      <c r="AH623" s="39">
        <f t="shared" si="138"/>
        <v>0</v>
      </c>
      <c r="AI623" s="65">
        <f t="shared" si="139"/>
        <v>0</v>
      </c>
      <c r="AJ623" s="65">
        <f t="shared" si="140"/>
        <v>0</v>
      </c>
      <c r="AK623" s="58">
        <f t="shared" si="141"/>
        <v>12</v>
      </c>
      <c r="AL623" s="58">
        <f t="shared" si="142"/>
        <v>-240</v>
      </c>
      <c r="AM623" s="58">
        <f t="shared" si="143"/>
        <v>-240</v>
      </c>
    </row>
    <row r="624" spans="27:39" ht="20.100000000000001" customHeight="1" x14ac:dyDescent="0.2">
      <c r="AA624">
        <f t="shared" si="136"/>
        <v>92</v>
      </c>
      <c r="AB624" s="24">
        <f t="shared" si="135"/>
        <v>11.04</v>
      </c>
      <c r="AC624" s="24">
        <f t="shared" si="131"/>
        <v>0</v>
      </c>
      <c r="AD624" s="24">
        <f t="shared" si="132"/>
        <v>0</v>
      </c>
      <c r="AE624" s="56">
        <f t="shared" si="133"/>
        <v>0</v>
      </c>
      <c r="AF624" s="24">
        <f t="shared" si="134"/>
        <v>0</v>
      </c>
      <c r="AG624" s="39">
        <f t="shared" si="137"/>
        <v>0</v>
      </c>
      <c r="AH624" s="39">
        <f t="shared" si="138"/>
        <v>0</v>
      </c>
      <c r="AI624" s="65">
        <f t="shared" si="139"/>
        <v>0</v>
      </c>
      <c r="AJ624" s="65">
        <f t="shared" si="140"/>
        <v>0</v>
      </c>
      <c r="AK624" s="58">
        <f t="shared" si="141"/>
        <v>12</v>
      </c>
      <c r="AL624" s="58">
        <f t="shared" si="142"/>
        <v>-240</v>
      </c>
      <c r="AM624" s="58">
        <f t="shared" si="143"/>
        <v>-240</v>
      </c>
    </row>
    <row r="625" spans="27:39" ht="20.100000000000001" customHeight="1" x14ac:dyDescent="0.2">
      <c r="AA625">
        <f t="shared" si="136"/>
        <v>93</v>
      </c>
      <c r="AB625" s="24">
        <f t="shared" si="135"/>
        <v>11.16</v>
      </c>
      <c r="AC625" s="24">
        <f t="shared" si="131"/>
        <v>0</v>
      </c>
      <c r="AD625" s="24">
        <f t="shared" si="132"/>
        <v>0</v>
      </c>
      <c r="AE625" s="56">
        <f t="shared" si="133"/>
        <v>0</v>
      </c>
      <c r="AF625" s="24">
        <f t="shared" si="134"/>
        <v>0</v>
      </c>
      <c r="AG625" s="39">
        <f t="shared" si="137"/>
        <v>0</v>
      </c>
      <c r="AH625" s="39">
        <f t="shared" si="138"/>
        <v>0</v>
      </c>
      <c r="AI625" s="65">
        <f t="shared" si="139"/>
        <v>0</v>
      </c>
      <c r="AJ625" s="65">
        <f t="shared" si="140"/>
        <v>0</v>
      </c>
      <c r="AK625" s="58">
        <f t="shared" si="141"/>
        <v>12</v>
      </c>
      <c r="AL625" s="58">
        <f t="shared" si="142"/>
        <v>-240</v>
      </c>
      <c r="AM625" s="58">
        <f t="shared" si="143"/>
        <v>-240</v>
      </c>
    </row>
    <row r="626" spans="27:39" ht="20.100000000000001" customHeight="1" x14ac:dyDescent="0.2">
      <c r="AA626">
        <f t="shared" si="136"/>
        <v>94</v>
      </c>
      <c r="AB626" s="24">
        <f t="shared" si="135"/>
        <v>11.28</v>
      </c>
      <c r="AC626" s="24">
        <f t="shared" si="131"/>
        <v>0</v>
      </c>
      <c r="AD626" s="24">
        <f t="shared" si="132"/>
        <v>0</v>
      </c>
      <c r="AE626" s="56">
        <f t="shared" si="133"/>
        <v>0</v>
      </c>
      <c r="AF626" s="24">
        <f t="shared" si="134"/>
        <v>0</v>
      </c>
      <c r="AG626" s="39">
        <f t="shared" si="137"/>
        <v>0</v>
      </c>
      <c r="AH626" s="39">
        <f t="shared" si="138"/>
        <v>0</v>
      </c>
      <c r="AI626" s="65">
        <f t="shared" si="139"/>
        <v>0</v>
      </c>
      <c r="AJ626" s="65">
        <f t="shared" si="140"/>
        <v>0</v>
      </c>
      <c r="AK626" s="58">
        <f t="shared" si="141"/>
        <v>12</v>
      </c>
      <c r="AL626" s="58">
        <f t="shared" si="142"/>
        <v>-240</v>
      </c>
      <c r="AM626" s="58">
        <f t="shared" si="143"/>
        <v>-240</v>
      </c>
    </row>
    <row r="627" spans="27:39" ht="20.100000000000001" customHeight="1" x14ac:dyDescent="0.2">
      <c r="AA627">
        <f t="shared" si="136"/>
        <v>95</v>
      </c>
      <c r="AB627" s="24">
        <f t="shared" si="135"/>
        <v>11.4</v>
      </c>
      <c r="AC627" s="24">
        <f t="shared" si="131"/>
        <v>0</v>
      </c>
      <c r="AD627" s="24">
        <f t="shared" si="132"/>
        <v>0</v>
      </c>
      <c r="AE627" s="56">
        <f t="shared" si="133"/>
        <v>0</v>
      </c>
      <c r="AF627" s="24">
        <f t="shared" si="134"/>
        <v>0</v>
      </c>
      <c r="AG627" s="39">
        <f t="shared" si="137"/>
        <v>0</v>
      </c>
      <c r="AH627" s="39">
        <f t="shared" si="138"/>
        <v>0</v>
      </c>
      <c r="AI627" s="65">
        <f t="shared" si="139"/>
        <v>0</v>
      </c>
      <c r="AJ627" s="65">
        <f t="shared" si="140"/>
        <v>0</v>
      </c>
      <c r="AK627" s="58">
        <f t="shared" si="141"/>
        <v>12</v>
      </c>
      <c r="AL627" s="58">
        <f t="shared" si="142"/>
        <v>-240</v>
      </c>
      <c r="AM627" s="58">
        <f t="shared" si="143"/>
        <v>-240</v>
      </c>
    </row>
    <row r="628" spans="27:39" ht="20.100000000000001" customHeight="1" x14ac:dyDescent="0.2">
      <c r="AA628">
        <f t="shared" si="136"/>
        <v>96</v>
      </c>
      <c r="AB628" s="24">
        <f t="shared" si="135"/>
        <v>11.52</v>
      </c>
      <c r="AC628" s="24">
        <f xml:space="preserve"> IF( AB628 &lt;= AK628, AG628, AG628 - AL628*(AB628 - AK628) - (AM628 - AL628)*(AB628 - AK628)^2/(2*(L - AK628))   )</f>
        <v>0</v>
      </c>
      <c r="AD628" s="24">
        <f t="shared" si="132"/>
        <v>0</v>
      </c>
      <c r="AE628" s="56">
        <f t="shared" si="133"/>
        <v>0</v>
      </c>
      <c r="AF628" s="24">
        <f t="shared" ref="AF628:AF632" si="144" xml:space="preserve"> IF( AB628 &lt;= AK628,  AE628,        AE628  - AL628*(AB628 - AK628)^4*100000/(24*E*I) - (AM628 - AL628)*(AB628 - AK628)^5*100000/(120*E*I*(L - AK628) )  )</f>
        <v>0</v>
      </c>
      <c r="AG628" s="39">
        <f t="shared" si="137"/>
        <v>0</v>
      </c>
      <c r="AH628" s="39">
        <f t="shared" si="138"/>
        <v>0</v>
      </c>
      <c r="AI628" s="65">
        <f t="shared" si="139"/>
        <v>0</v>
      </c>
      <c r="AJ628" s="65">
        <f t="shared" si="140"/>
        <v>0</v>
      </c>
      <c r="AK628" s="58">
        <f t="shared" si="141"/>
        <v>12</v>
      </c>
      <c r="AL628" s="58">
        <f t="shared" si="142"/>
        <v>-240</v>
      </c>
      <c r="AM628" s="58">
        <f t="shared" si="143"/>
        <v>-240</v>
      </c>
    </row>
    <row r="629" spans="27:39" ht="20.100000000000001" customHeight="1" x14ac:dyDescent="0.2">
      <c r="AA629">
        <f t="shared" si="136"/>
        <v>97</v>
      </c>
      <c r="AB629" s="24">
        <f xml:space="preserve"> L*AA629/100</f>
        <v>11.64</v>
      </c>
      <c r="AC629" s="24">
        <f xml:space="preserve"> IF( AB629 &lt;= AK629, AG629, AG629 - AL629*(AB629 - AK629) - (AM629 - AL629)*(AB629 - AK629)^2/(2*(L - AK629))   )</f>
        <v>0</v>
      </c>
      <c r="AD629" s="24">
        <f t="shared" si="132"/>
        <v>0</v>
      </c>
      <c r="AE629" s="56">
        <f t="shared" si="133"/>
        <v>0</v>
      </c>
      <c r="AF629" s="24">
        <f t="shared" si="144"/>
        <v>0</v>
      </c>
      <c r="AG629" s="39">
        <f t="shared" si="137"/>
        <v>0</v>
      </c>
      <c r="AH629" s="39">
        <f t="shared" si="138"/>
        <v>0</v>
      </c>
      <c r="AI629" s="65">
        <f t="shared" si="139"/>
        <v>0</v>
      </c>
      <c r="AJ629" s="65">
        <f t="shared" si="140"/>
        <v>0</v>
      </c>
      <c r="AK629" s="58">
        <f t="shared" si="141"/>
        <v>12</v>
      </c>
      <c r="AL629" s="58">
        <f t="shared" si="142"/>
        <v>-240</v>
      </c>
      <c r="AM629" s="58">
        <f t="shared" si="143"/>
        <v>-240</v>
      </c>
    </row>
    <row r="630" spans="27:39" ht="20.100000000000001" customHeight="1" x14ac:dyDescent="0.2">
      <c r="AA630">
        <f t="shared" si="136"/>
        <v>98</v>
      </c>
      <c r="AB630" s="24">
        <f xml:space="preserve"> L*AA630/100</f>
        <v>11.76</v>
      </c>
      <c r="AC630" s="24">
        <f xml:space="preserve"> IF( AB630 &lt;= AK630, AG630, AG630 - AL630*(AB630 - AK630) - (AM630 - AL630)*(AB630 - AK630)^2/(2*(L - AK630))   )</f>
        <v>0</v>
      </c>
      <c r="AD630" s="24">
        <f t="shared" si="132"/>
        <v>0</v>
      </c>
      <c r="AE630" s="56">
        <f t="shared" si="133"/>
        <v>0</v>
      </c>
      <c r="AF630" s="24">
        <f t="shared" si="144"/>
        <v>0</v>
      </c>
      <c r="AG630" s="39">
        <f t="shared" si="137"/>
        <v>0</v>
      </c>
      <c r="AH630" s="39">
        <f t="shared" si="138"/>
        <v>0</v>
      </c>
      <c r="AI630" s="65">
        <f t="shared" si="139"/>
        <v>0</v>
      </c>
      <c r="AJ630" s="65">
        <f t="shared" si="140"/>
        <v>0</v>
      </c>
      <c r="AK630" s="58">
        <f t="shared" si="141"/>
        <v>12</v>
      </c>
      <c r="AL630" s="58">
        <f t="shared" si="142"/>
        <v>-240</v>
      </c>
      <c r="AM630" s="58">
        <f t="shared" si="143"/>
        <v>-240</v>
      </c>
    </row>
    <row r="631" spans="27:39" ht="20.100000000000001" customHeight="1" x14ac:dyDescent="0.2">
      <c r="AA631">
        <f t="shared" si="136"/>
        <v>99</v>
      </c>
      <c r="AB631" s="24">
        <f xml:space="preserve"> L*AA631/100</f>
        <v>11.88</v>
      </c>
      <c r="AC631" s="24">
        <f xml:space="preserve"> IF( AB631 &lt;= AK631, AG631, AG631 - AL631*(AB631 - AK631) - (AM631 - AL631)*(AB631 - AK631)^2/(2*(L - AK631))   )</f>
        <v>0</v>
      </c>
      <c r="AD631" s="24">
        <f t="shared" si="132"/>
        <v>0</v>
      </c>
      <c r="AE631" s="56">
        <f t="shared" si="133"/>
        <v>0</v>
      </c>
      <c r="AF631" s="24">
        <f t="shared" si="144"/>
        <v>0</v>
      </c>
      <c r="AG631" s="39">
        <f t="shared" si="137"/>
        <v>0</v>
      </c>
      <c r="AH631" s="39">
        <f t="shared" si="138"/>
        <v>0</v>
      </c>
      <c r="AI631" s="65">
        <f t="shared" si="139"/>
        <v>0</v>
      </c>
      <c r="AJ631" s="65">
        <f t="shared" si="140"/>
        <v>0</v>
      </c>
      <c r="AK631" s="58">
        <f t="shared" si="141"/>
        <v>12</v>
      </c>
      <c r="AL631" s="58">
        <f t="shared" si="142"/>
        <v>-240</v>
      </c>
      <c r="AM631" s="58">
        <f t="shared" si="143"/>
        <v>-240</v>
      </c>
    </row>
    <row r="632" spans="27:39" ht="20.100000000000001" customHeight="1" x14ac:dyDescent="0.2">
      <c r="AA632">
        <f t="shared" si="136"/>
        <v>100</v>
      </c>
      <c r="AB632" s="24">
        <f xml:space="preserve"> L*AA632/100</f>
        <v>12</v>
      </c>
      <c r="AC632" s="24">
        <f xml:space="preserve"> IF( AB632 &lt;= AK632, AG632, AG632 - AL632*(AB632 - AK632) - (AM632 - AL632)*(AB632 - AK632)^2/(2*(L - AK632))   )</f>
        <v>0</v>
      </c>
      <c r="AD632" s="24">
        <f t="shared" si="132"/>
        <v>0</v>
      </c>
      <c r="AE632" s="56">
        <f t="shared" si="133"/>
        <v>0</v>
      </c>
      <c r="AF632" s="24">
        <f t="shared" si="144"/>
        <v>0</v>
      </c>
      <c r="AG632" s="39">
        <f t="shared" si="137"/>
        <v>0</v>
      </c>
      <c r="AH632" s="39">
        <f t="shared" si="138"/>
        <v>0</v>
      </c>
      <c r="AI632" s="65">
        <f t="shared" si="139"/>
        <v>0</v>
      </c>
      <c r="AJ632" s="65">
        <f t="shared" si="140"/>
        <v>0</v>
      </c>
      <c r="AK632" s="58">
        <f t="shared" si="141"/>
        <v>12</v>
      </c>
      <c r="AL632" s="58">
        <f t="shared" si="142"/>
        <v>-240</v>
      </c>
      <c r="AM632" s="58">
        <f t="shared" si="143"/>
        <v>-240</v>
      </c>
    </row>
    <row r="633" spans="27:39" ht="20.100000000000001" customHeight="1" x14ac:dyDescent="0.2"/>
    <row r="634" spans="27:39" ht="20.100000000000001" customHeight="1" x14ac:dyDescent="0.2">
      <c r="AA634" t="s">
        <v>36</v>
      </c>
    </row>
    <row r="635" spans="27:39" ht="20.100000000000001" customHeight="1" x14ac:dyDescent="0.2"/>
    <row r="636" spans="27:39" ht="20.100000000000001" customHeight="1" x14ac:dyDescent="0.2">
      <c r="AA636" s="38" t="s">
        <v>4</v>
      </c>
      <c r="AB636" t="s">
        <v>43</v>
      </c>
      <c r="AC636" t="s">
        <v>44</v>
      </c>
      <c r="AD636" s="39" t="s">
        <v>5</v>
      </c>
      <c r="AE636" t="s">
        <v>35</v>
      </c>
    </row>
    <row r="637" spans="27:39" ht="20.100000000000001" customHeight="1" x14ac:dyDescent="0.2">
      <c r="AA637">
        <v>0</v>
      </c>
      <c r="AB637">
        <f t="shared" ref="AB637:AB668" si="145" xml:space="preserve"> IF(AD637 &lt; _a1,   0,   IF(AD637 &lt;= _a1 + _a2, _w1 + (_w2 -_w1)/_a2*(AD637 - _a1), 0 )    )</f>
        <v>0</v>
      </c>
      <c r="AC637">
        <f t="shared" ref="AC637:AC668" si="146" xml:space="preserve"> IF(AD637 &lt; _a1 + _a2 + _a3,   0,   IF(AD637 &lt;= _a1 + _a2 + _a3 + _a4, _w3 + (_w4 -_w3)/_a4*(AD637 - _a1 - _a2 - _a3), 0 )    )</f>
        <v>0</v>
      </c>
      <c r="AD637" s="24">
        <f t="shared" ref="AD637:AD668" si="147" xml:space="preserve"> AA637*L/100</f>
        <v>0</v>
      </c>
      <c r="AE637">
        <f>AB637 + AC637</f>
        <v>0</v>
      </c>
    </row>
    <row r="638" spans="27:39" ht="20.100000000000001" customHeight="1" x14ac:dyDescent="0.2">
      <c r="AA638">
        <f>AA637+1</f>
        <v>1</v>
      </c>
      <c r="AB638">
        <f t="shared" si="145"/>
        <v>2.4</v>
      </c>
      <c r="AC638">
        <f t="shared" si="146"/>
        <v>0</v>
      </c>
      <c r="AD638" s="24">
        <f t="shared" si="147"/>
        <v>0.12</v>
      </c>
      <c r="AE638">
        <f t="shared" ref="AE638:AE701" si="148">AB638 + AC638</f>
        <v>2.4</v>
      </c>
    </row>
    <row r="639" spans="27:39" ht="20.100000000000001" customHeight="1" x14ac:dyDescent="0.2">
      <c r="AA639">
        <f t="shared" ref="AA639:AA702" si="149">AA638+1</f>
        <v>2</v>
      </c>
      <c r="AB639">
        <f t="shared" si="145"/>
        <v>4.8</v>
      </c>
      <c r="AC639">
        <f t="shared" si="146"/>
        <v>0</v>
      </c>
      <c r="AD639" s="24">
        <f t="shared" si="147"/>
        <v>0.24</v>
      </c>
      <c r="AE639">
        <f t="shared" si="148"/>
        <v>4.8</v>
      </c>
    </row>
    <row r="640" spans="27:39" ht="20.100000000000001" customHeight="1" x14ac:dyDescent="0.2">
      <c r="AA640">
        <f t="shared" si="149"/>
        <v>3</v>
      </c>
      <c r="AB640">
        <f t="shared" si="145"/>
        <v>7.1999999999999993</v>
      </c>
      <c r="AC640">
        <f t="shared" si="146"/>
        <v>0</v>
      </c>
      <c r="AD640" s="24">
        <f t="shared" si="147"/>
        <v>0.36</v>
      </c>
      <c r="AE640">
        <f t="shared" si="148"/>
        <v>7.1999999999999993</v>
      </c>
    </row>
    <row r="641" spans="27:31" ht="20.100000000000001" customHeight="1" x14ac:dyDescent="0.2">
      <c r="AA641">
        <f t="shared" si="149"/>
        <v>4</v>
      </c>
      <c r="AB641">
        <f t="shared" si="145"/>
        <v>9.6</v>
      </c>
      <c r="AC641">
        <f t="shared" si="146"/>
        <v>0</v>
      </c>
      <c r="AD641" s="24">
        <f t="shared" si="147"/>
        <v>0.48</v>
      </c>
      <c r="AE641">
        <f t="shared" si="148"/>
        <v>9.6</v>
      </c>
    </row>
    <row r="642" spans="27:31" ht="20.100000000000001" customHeight="1" x14ac:dyDescent="0.2">
      <c r="AA642">
        <f t="shared" si="149"/>
        <v>5</v>
      </c>
      <c r="AB642">
        <f t="shared" si="145"/>
        <v>12</v>
      </c>
      <c r="AC642">
        <f t="shared" si="146"/>
        <v>0</v>
      </c>
      <c r="AD642" s="24">
        <f t="shared" si="147"/>
        <v>0.6</v>
      </c>
      <c r="AE642">
        <f t="shared" si="148"/>
        <v>12</v>
      </c>
    </row>
    <row r="643" spans="27:31" ht="20.100000000000001" customHeight="1" x14ac:dyDescent="0.2">
      <c r="AA643">
        <f t="shared" si="149"/>
        <v>6</v>
      </c>
      <c r="AB643">
        <f t="shared" si="145"/>
        <v>14.399999999999999</v>
      </c>
      <c r="AC643">
        <f t="shared" si="146"/>
        <v>0</v>
      </c>
      <c r="AD643" s="24">
        <f t="shared" si="147"/>
        <v>0.72</v>
      </c>
      <c r="AE643">
        <f t="shared" si="148"/>
        <v>14.399999999999999</v>
      </c>
    </row>
    <row r="644" spans="27:31" ht="20.100000000000001" customHeight="1" x14ac:dyDescent="0.2">
      <c r="AA644">
        <f t="shared" si="149"/>
        <v>7</v>
      </c>
      <c r="AB644">
        <f t="shared" si="145"/>
        <v>16.8</v>
      </c>
      <c r="AC644">
        <f t="shared" si="146"/>
        <v>0</v>
      </c>
      <c r="AD644" s="24">
        <f t="shared" si="147"/>
        <v>0.84</v>
      </c>
      <c r="AE644">
        <f t="shared" si="148"/>
        <v>16.8</v>
      </c>
    </row>
    <row r="645" spans="27:31" ht="20.100000000000001" customHeight="1" x14ac:dyDescent="0.2">
      <c r="AA645">
        <f t="shared" si="149"/>
        <v>8</v>
      </c>
      <c r="AB645">
        <f t="shared" si="145"/>
        <v>19.2</v>
      </c>
      <c r="AC645">
        <f t="shared" si="146"/>
        <v>0</v>
      </c>
      <c r="AD645" s="24">
        <f t="shared" si="147"/>
        <v>0.96</v>
      </c>
      <c r="AE645">
        <f t="shared" si="148"/>
        <v>19.2</v>
      </c>
    </row>
    <row r="646" spans="27:31" ht="20.100000000000001" customHeight="1" x14ac:dyDescent="0.2">
      <c r="AA646">
        <f t="shared" si="149"/>
        <v>9</v>
      </c>
      <c r="AB646">
        <f t="shared" si="145"/>
        <v>21.6</v>
      </c>
      <c r="AC646">
        <f t="shared" si="146"/>
        <v>0</v>
      </c>
      <c r="AD646" s="24">
        <f t="shared" si="147"/>
        <v>1.08</v>
      </c>
      <c r="AE646">
        <f t="shared" si="148"/>
        <v>21.6</v>
      </c>
    </row>
    <row r="647" spans="27:31" ht="20.100000000000001" customHeight="1" x14ac:dyDescent="0.2">
      <c r="AA647">
        <f t="shared" si="149"/>
        <v>10</v>
      </c>
      <c r="AB647">
        <f t="shared" si="145"/>
        <v>24</v>
      </c>
      <c r="AC647">
        <f t="shared" si="146"/>
        <v>0</v>
      </c>
      <c r="AD647" s="24">
        <f t="shared" si="147"/>
        <v>1.2</v>
      </c>
      <c r="AE647">
        <f t="shared" si="148"/>
        <v>24</v>
      </c>
    </row>
    <row r="648" spans="27:31" ht="20.100000000000001" customHeight="1" x14ac:dyDescent="0.2">
      <c r="AA648">
        <f t="shared" si="149"/>
        <v>11</v>
      </c>
      <c r="AB648">
        <f t="shared" si="145"/>
        <v>26.400000000000002</v>
      </c>
      <c r="AC648">
        <f t="shared" si="146"/>
        <v>0</v>
      </c>
      <c r="AD648" s="24">
        <f t="shared" si="147"/>
        <v>1.32</v>
      </c>
      <c r="AE648">
        <f t="shared" si="148"/>
        <v>26.400000000000002</v>
      </c>
    </row>
    <row r="649" spans="27:31" ht="20.100000000000001" customHeight="1" x14ac:dyDescent="0.2">
      <c r="AA649">
        <f t="shared" si="149"/>
        <v>12</v>
      </c>
      <c r="AB649">
        <f t="shared" si="145"/>
        <v>28.799999999999997</v>
      </c>
      <c r="AC649">
        <f t="shared" si="146"/>
        <v>0</v>
      </c>
      <c r="AD649" s="24">
        <f t="shared" si="147"/>
        <v>1.44</v>
      </c>
      <c r="AE649">
        <f t="shared" si="148"/>
        <v>28.799999999999997</v>
      </c>
    </row>
    <row r="650" spans="27:31" ht="20.100000000000001" customHeight="1" x14ac:dyDescent="0.2">
      <c r="AA650">
        <f t="shared" si="149"/>
        <v>13</v>
      </c>
      <c r="AB650">
        <f t="shared" si="145"/>
        <v>31.200000000000003</v>
      </c>
      <c r="AC650">
        <f t="shared" si="146"/>
        <v>0</v>
      </c>
      <c r="AD650" s="24">
        <f t="shared" si="147"/>
        <v>1.56</v>
      </c>
      <c r="AE650">
        <f t="shared" si="148"/>
        <v>31.200000000000003</v>
      </c>
    </row>
    <row r="651" spans="27:31" ht="20.100000000000001" customHeight="1" x14ac:dyDescent="0.2">
      <c r="AA651">
        <f t="shared" si="149"/>
        <v>14</v>
      </c>
      <c r="AB651">
        <f t="shared" si="145"/>
        <v>33.6</v>
      </c>
      <c r="AC651">
        <f t="shared" si="146"/>
        <v>0</v>
      </c>
      <c r="AD651" s="24">
        <f t="shared" si="147"/>
        <v>1.68</v>
      </c>
      <c r="AE651">
        <f t="shared" si="148"/>
        <v>33.6</v>
      </c>
    </row>
    <row r="652" spans="27:31" ht="20.100000000000001" customHeight="1" x14ac:dyDescent="0.2">
      <c r="AA652">
        <f t="shared" si="149"/>
        <v>15</v>
      </c>
      <c r="AB652">
        <f t="shared" si="145"/>
        <v>36</v>
      </c>
      <c r="AC652">
        <f t="shared" si="146"/>
        <v>0</v>
      </c>
      <c r="AD652" s="24">
        <f t="shared" si="147"/>
        <v>1.8</v>
      </c>
      <c r="AE652">
        <f t="shared" si="148"/>
        <v>36</v>
      </c>
    </row>
    <row r="653" spans="27:31" ht="20.100000000000001" customHeight="1" x14ac:dyDescent="0.2">
      <c r="AA653">
        <f t="shared" si="149"/>
        <v>16</v>
      </c>
      <c r="AB653">
        <f t="shared" si="145"/>
        <v>38.4</v>
      </c>
      <c r="AC653">
        <f t="shared" si="146"/>
        <v>0</v>
      </c>
      <c r="AD653" s="24">
        <f t="shared" si="147"/>
        <v>1.92</v>
      </c>
      <c r="AE653">
        <f t="shared" si="148"/>
        <v>38.4</v>
      </c>
    </row>
    <row r="654" spans="27:31" ht="20.100000000000001" customHeight="1" x14ac:dyDescent="0.2">
      <c r="AA654">
        <f t="shared" si="149"/>
        <v>17</v>
      </c>
      <c r="AB654">
        <f t="shared" si="145"/>
        <v>40.799999999999997</v>
      </c>
      <c r="AC654">
        <f t="shared" si="146"/>
        <v>0</v>
      </c>
      <c r="AD654" s="24">
        <f t="shared" si="147"/>
        <v>2.04</v>
      </c>
      <c r="AE654">
        <f t="shared" si="148"/>
        <v>40.799999999999997</v>
      </c>
    </row>
    <row r="655" spans="27:31" ht="20.100000000000001" customHeight="1" x14ac:dyDescent="0.2">
      <c r="AA655">
        <f t="shared" si="149"/>
        <v>18</v>
      </c>
      <c r="AB655">
        <f t="shared" si="145"/>
        <v>43.2</v>
      </c>
      <c r="AC655">
        <f t="shared" si="146"/>
        <v>0</v>
      </c>
      <c r="AD655" s="24">
        <f t="shared" si="147"/>
        <v>2.16</v>
      </c>
      <c r="AE655">
        <f t="shared" si="148"/>
        <v>43.2</v>
      </c>
    </row>
    <row r="656" spans="27:31" ht="20.100000000000001" customHeight="1" x14ac:dyDescent="0.2">
      <c r="AA656">
        <f t="shared" si="149"/>
        <v>19</v>
      </c>
      <c r="AB656">
        <f t="shared" si="145"/>
        <v>45.599999999999994</v>
      </c>
      <c r="AC656">
        <f t="shared" si="146"/>
        <v>0</v>
      </c>
      <c r="AD656" s="24">
        <f t="shared" si="147"/>
        <v>2.2799999999999998</v>
      </c>
      <c r="AE656">
        <f t="shared" si="148"/>
        <v>45.599999999999994</v>
      </c>
    </row>
    <row r="657" spans="27:31" ht="20.100000000000001" customHeight="1" x14ac:dyDescent="0.2">
      <c r="AA657">
        <f t="shared" si="149"/>
        <v>20</v>
      </c>
      <c r="AB657">
        <f t="shared" si="145"/>
        <v>48</v>
      </c>
      <c r="AC657">
        <f t="shared" si="146"/>
        <v>0</v>
      </c>
      <c r="AD657" s="24">
        <f t="shared" si="147"/>
        <v>2.4</v>
      </c>
      <c r="AE657">
        <f t="shared" si="148"/>
        <v>48</v>
      </c>
    </row>
    <row r="658" spans="27:31" ht="20.100000000000001" customHeight="1" x14ac:dyDescent="0.2">
      <c r="AA658">
        <f t="shared" si="149"/>
        <v>21</v>
      </c>
      <c r="AB658">
        <f t="shared" si="145"/>
        <v>50.4</v>
      </c>
      <c r="AC658">
        <f t="shared" si="146"/>
        <v>0</v>
      </c>
      <c r="AD658" s="24">
        <f t="shared" si="147"/>
        <v>2.52</v>
      </c>
      <c r="AE658">
        <f t="shared" si="148"/>
        <v>50.4</v>
      </c>
    </row>
    <row r="659" spans="27:31" ht="20.100000000000001" customHeight="1" x14ac:dyDescent="0.2">
      <c r="AA659">
        <f t="shared" si="149"/>
        <v>22</v>
      </c>
      <c r="AB659">
        <f t="shared" si="145"/>
        <v>52.800000000000004</v>
      </c>
      <c r="AC659">
        <f t="shared" si="146"/>
        <v>0</v>
      </c>
      <c r="AD659" s="24">
        <f t="shared" si="147"/>
        <v>2.64</v>
      </c>
      <c r="AE659">
        <f t="shared" si="148"/>
        <v>52.800000000000004</v>
      </c>
    </row>
    <row r="660" spans="27:31" ht="20.100000000000001" customHeight="1" x14ac:dyDescent="0.2">
      <c r="AA660">
        <f t="shared" si="149"/>
        <v>23</v>
      </c>
      <c r="AB660">
        <f t="shared" si="145"/>
        <v>55.199999999999996</v>
      </c>
      <c r="AC660">
        <f t="shared" si="146"/>
        <v>0</v>
      </c>
      <c r="AD660" s="24">
        <f t="shared" si="147"/>
        <v>2.76</v>
      </c>
      <c r="AE660">
        <f t="shared" si="148"/>
        <v>55.199999999999996</v>
      </c>
    </row>
    <row r="661" spans="27:31" ht="20.100000000000001" customHeight="1" x14ac:dyDescent="0.2">
      <c r="AA661">
        <f t="shared" si="149"/>
        <v>24</v>
      </c>
      <c r="AB661">
        <f t="shared" si="145"/>
        <v>57.599999999999994</v>
      </c>
      <c r="AC661">
        <f t="shared" si="146"/>
        <v>0</v>
      </c>
      <c r="AD661" s="24">
        <f t="shared" si="147"/>
        <v>2.88</v>
      </c>
      <c r="AE661">
        <f t="shared" si="148"/>
        <v>57.599999999999994</v>
      </c>
    </row>
    <row r="662" spans="27:31" ht="20.100000000000001" customHeight="1" x14ac:dyDescent="0.2">
      <c r="AA662">
        <f t="shared" si="149"/>
        <v>25</v>
      </c>
      <c r="AB662">
        <f t="shared" si="145"/>
        <v>60</v>
      </c>
      <c r="AC662">
        <f t="shared" si="146"/>
        <v>60</v>
      </c>
      <c r="AD662" s="24">
        <f t="shared" si="147"/>
        <v>3</v>
      </c>
      <c r="AE662">
        <f t="shared" si="148"/>
        <v>120</v>
      </c>
    </row>
    <row r="663" spans="27:31" ht="20.100000000000001" customHeight="1" x14ac:dyDescent="0.2">
      <c r="AA663">
        <f t="shared" si="149"/>
        <v>26</v>
      </c>
      <c r="AB663">
        <f t="shared" si="145"/>
        <v>0</v>
      </c>
      <c r="AC663">
        <f t="shared" si="146"/>
        <v>62.400000000000006</v>
      </c>
      <c r="AD663" s="24">
        <f t="shared" si="147"/>
        <v>3.12</v>
      </c>
      <c r="AE663">
        <f t="shared" si="148"/>
        <v>62.400000000000006</v>
      </c>
    </row>
    <row r="664" spans="27:31" ht="20.100000000000001" customHeight="1" x14ac:dyDescent="0.2">
      <c r="AA664">
        <f t="shared" si="149"/>
        <v>27</v>
      </c>
      <c r="AB664">
        <f t="shared" si="145"/>
        <v>0</v>
      </c>
      <c r="AC664">
        <f t="shared" si="146"/>
        <v>64.800000000000011</v>
      </c>
      <c r="AD664" s="24">
        <f t="shared" si="147"/>
        <v>3.24</v>
      </c>
      <c r="AE664">
        <f t="shared" si="148"/>
        <v>64.800000000000011</v>
      </c>
    </row>
    <row r="665" spans="27:31" ht="20.100000000000001" customHeight="1" x14ac:dyDescent="0.2">
      <c r="AA665">
        <f t="shared" si="149"/>
        <v>28</v>
      </c>
      <c r="AB665">
        <f t="shared" si="145"/>
        <v>0</v>
      </c>
      <c r="AC665">
        <f t="shared" si="146"/>
        <v>67.2</v>
      </c>
      <c r="AD665" s="24">
        <f t="shared" si="147"/>
        <v>3.36</v>
      </c>
      <c r="AE665">
        <f t="shared" si="148"/>
        <v>67.2</v>
      </c>
    </row>
    <row r="666" spans="27:31" ht="20.100000000000001" customHeight="1" x14ac:dyDescent="0.2">
      <c r="AA666">
        <f t="shared" si="149"/>
        <v>29</v>
      </c>
      <c r="AB666">
        <f t="shared" si="145"/>
        <v>0</v>
      </c>
      <c r="AC666">
        <f t="shared" si="146"/>
        <v>69.599999999999994</v>
      </c>
      <c r="AD666" s="24">
        <f t="shared" si="147"/>
        <v>3.48</v>
      </c>
      <c r="AE666">
        <f t="shared" si="148"/>
        <v>69.599999999999994</v>
      </c>
    </row>
    <row r="667" spans="27:31" ht="20.100000000000001" customHeight="1" x14ac:dyDescent="0.2">
      <c r="AA667">
        <f t="shared" si="149"/>
        <v>30</v>
      </c>
      <c r="AB667">
        <f t="shared" si="145"/>
        <v>0</v>
      </c>
      <c r="AC667">
        <f t="shared" si="146"/>
        <v>72</v>
      </c>
      <c r="AD667" s="24">
        <f t="shared" si="147"/>
        <v>3.6</v>
      </c>
      <c r="AE667">
        <f t="shared" si="148"/>
        <v>72</v>
      </c>
    </row>
    <row r="668" spans="27:31" ht="20.100000000000001" customHeight="1" x14ac:dyDescent="0.2">
      <c r="AA668">
        <f t="shared" si="149"/>
        <v>31</v>
      </c>
      <c r="AB668">
        <f t="shared" si="145"/>
        <v>0</v>
      </c>
      <c r="AC668">
        <f t="shared" si="146"/>
        <v>74.400000000000006</v>
      </c>
      <c r="AD668" s="24">
        <f t="shared" si="147"/>
        <v>3.72</v>
      </c>
      <c r="AE668">
        <f t="shared" si="148"/>
        <v>74.400000000000006</v>
      </c>
    </row>
    <row r="669" spans="27:31" ht="20.100000000000001" customHeight="1" x14ac:dyDescent="0.2">
      <c r="AA669">
        <f t="shared" si="149"/>
        <v>32</v>
      </c>
      <c r="AB669">
        <f t="shared" ref="AB669:AB700" si="150" xml:space="preserve"> IF(AD669 &lt; _a1,   0,   IF(AD669 &lt;= _a1 + _a2, _w1 + (_w2 -_w1)/_a2*(AD669 - _a1), 0 )    )</f>
        <v>0</v>
      </c>
      <c r="AC669">
        <f t="shared" ref="AC669:AC700" si="151" xml:space="preserve"> IF(AD669 &lt; _a1 + _a2 + _a3,   0,   IF(AD669 &lt;= _a1 + _a2 + _a3 + _a4, _w3 + (_w4 -_w3)/_a4*(AD669 - _a1 - _a2 - _a3), 0 )    )</f>
        <v>76.8</v>
      </c>
      <c r="AD669" s="24">
        <f t="shared" ref="AD669:AD700" si="152" xml:space="preserve"> AA669*L/100</f>
        <v>3.84</v>
      </c>
      <c r="AE669">
        <f t="shared" si="148"/>
        <v>76.8</v>
      </c>
    </row>
    <row r="670" spans="27:31" ht="20.100000000000001" customHeight="1" x14ac:dyDescent="0.2">
      <c r="AA670">
        <f t="shared" si="149"/>
        <v>33</v>
      </c>
      <c r="AB670">
        <f t="shared" si="150"/>
        <v>0</v>
      </c>
      <c r="AC670">
        <f t="shared" si="151"/>
        <v>79.2</v>
      </c>
      <c r="AD670" s="24">
        <f t="shared" si="152"/>
        <v>3.96</v>
      </c>
      <c r="AE670">
        <f t="shared" si="148"/>
        <v>79.2</v>
      </c>
    </row>
    <row r="671" spans="27:31" ht="20.100000000000001" customHeight="1" x14ac:dyDescent="0.2">
      <c r="AA671">
        <f t="shared" si="149"/>
        <v>34</v>
      </c>
      <c r="AB671">
        <f t="shared" si="150"/>
        <v>0</v>
      </c>
      <c r="AC671">
        <f t="shared" si="151"/>
        <v>81.599999999999994</v>
      </c>
      <c r="AD671" s="24">
        <f t="shared" si="152"/>
        <v>4.08</v>
      </c>
      <c r="AE671">
        <f t="shared" si="148"/>
        <v>81.599999999999994</v>
      </c>
    </row>
    <row r="672" spans="27:31" ht="20.100000000000001" customHeight="1" x14ac:dyDescent="0.2">
      <c r="AA672">
        <f t="shared" si="149"/>
        <v>35</v>
      </c>
      <c r="AB672">
        <f t="shared" si="150"/>
        <v>0</v>
      </c>
      <c r="AC672">
        <f t="shared" si="151"/>
        <v>84</v>
      </c>
      <c r="AD672" s="24">
        <f t="shared" si="152"/>
        <v>4.2</v>
      </c>
      <c r="AE672">
        <f t="shared" si="148"/>
        <v>84</v>
      </c>
    </row>
    <row r="673" spans="27:31" ht="20.100000000000001" customHeight="1" x14ac:dyDescent="0.2">
      <c r="AA673">
        <f t="shared" si="149"/>
        <v>36</v>
      </c>
      <c r="AB673">
        <f t="shared" si="150"/>
        <v>0</v>
      </c>
      <c r="AC673">
        <f t="shared" si="151"/>
        <v>86.4</v>
      </c>
      <c r="AD673" s="24">
        <f t="shared" si="152"/>
        <v>4.32</v>
      </c>
      <c r="AE673">
        <f t="shared" si="148"/>
        <v>86.4</v>
      </c>
    </row>
    <row r="674" spans="27:31" ht="20.100000000000001" customHeight="1" x14ac:dyDescent="0.2">
      <c r="AA674">
        <f t="shared" si="149"/>
        <v>37</v>
      </c>
      <c r="AB674">
        <f t="shared" si="150"/>
        <v>0</v>
      </c>
      <c r="AC674">
        <f t="shared" si="151"/>
        <v>88.800000000000011</v>
      </c>
      <c r="AD674" s="24">
        <f t="shared" si="152"/>
        <v>4.4400000000000004</v>
      </c>
      <c r="AE674">
        <f t="shared" si="148"/>
        <v>88.800000000000011</v>
      </c>
    </row>
    <row r="675" spans="27:31" ht="20.100000000000001" customHeight="1" x14ac:dyDescent="0.2">
      <c r="AA675">
        <f t="shared" si="149"/>
        <v>38</v>
      </c>
      <c r="AB675">
        <f t="shared" si="150"/>
        <v>0</v>
      </c>
      <c r="AC675">
        <f t="shared" si="151"/>
        <v>91.199999999999989</v>
      </c>
      <c r="AD675" s="24">
        <f t="shared" si="152"/>
        <v>4.5599999999999996</v>
      </c>
      <c r="AE675">
        <f t="shared" si="148"/>
        <v>91.199999999999989</v>
      </c>
    </row>
    <row r="676" spans="27:31" ht="20.100000000000001" customHeight="1" x14ac:dyDescent="0.2">
      <c r="AA676">
        <f t="shared" si="149"/>
        <v>39</v>
      </c>
      <c r="AB676">
        <f t="shared" si="150"/>
        <v>0</v>
      </c>
      <c r="AC676">
        <f t="shared" si="151"/>
        <v>93.6</v>
      </c>
      <c r="AD676" s="24">
        <f t="shared" si="152"/>
        <v>4.68</v>
      </c>
      <c r="AE676">
        <f t="shared" si="148"/>
        <v>93.6</v>
      </c>
    </row>
    <row r="677" spans="27:31" ht="20.100000000000001" customHeight="1" x14ac:dyDescent="0.2">
      <c r="AA677">
        <f t="shared" si="149"/>
        <v>40</v>
      </c>
      <c r="AB677">
        <f t="shared" si="150"/>
        <v>0</v>
      </c>
      <c r="AC677">
        <f t="shared" si="151"/>
        <v>96</v>
      </c>
      <c r="AD677" s="24">
        <f t="shared" si="152"/>
        <v>4.8</v>
      </c>
      <c r="AE677">
        <f t="shared" si="148"/>
        <v>96</v>
      </c>
    </row>
    <row r="678" spans="27:31" ht="20.100000000000001" customHeight="1" x14ac:dyDescent="0.2">
      <c r="AA678">
        <f t="shared" si="149"/>
        <v>41</v>
      </c>
      <c r="AB678">
        <f t="shared" si="150"/>
        <v>0</v>
      </c>
      <c r="AC678">
        <f t="shared" si="151"/>
        <v>98.4</v>
      </c>
      <c r="AD678" s="24">
        <f t="shared" si="152"/>
        <v>4.92</v>
      </c>
      <c r="AE678">
        <f t="shared" si="148"/>
        <v>98.4</v>
      </c>
    </row>
    <row r="679" spans="27:31" ht="20.100000000000001" customHeight="1" x14ac:dyDescent="0.2">
      <c r="AA679">
        <f t="shared" si="149"/>
        <v>42</v>
      </c>
      <c r="AB679">
        <f t="shared" si="150"/>
        <v>0</v>
      </c>
      <c r="AC679">
        <f t="shared" si="151"/>
        <v>100.8</v>
      </c>
      <c r="AD679" s="24">
        <f t="shared" si="152"/>
        <v>5.04</v>
      </c>
      <c r="AE679">
        <f t="shared" si="148"/>
        <v>100.8</v>
      </c>
    </row>
    <row r="680" spans="27:31" ht="20.100000000000001" customHeight="1" x14ac:dyDescent="0.2">
      <c r="AA680">
        <f t="shared" si="149"/>
        <v>43</v>
      </c>
      <c r="AB680">
        <f t="shared" si="150"/>
        <v>0</v>
      </c>
      <c r="AC680">
        <f t="shared" si="151"/>
        <v>103.2</v>
      </c>
      <c r="AD680" s="24">
        <f t="shared" si="152"/>
        <v>5.16</v>
      </c>
      <c r="AE680">
        <f t="shared" si="148"/>
        <v>103.2</v>
      </c>
    </row>
    <row r="681" spans="27:31" ht="20.100000000000001" customHeight="1" x14ac:dyDescent="0.2">
      <c r="AA681">
        <f t="shared" si="149"/>
        <v>44</v>
      </c>
      <c r="AB681">
        <f t="shared" si="150"/>
        <v>0</v>
      </c>
      <c r="AC681">
        <f t="shared" si="151"/>
        <v>105.60000000000001</v>
      </c>
      <c r="AD681" s="24">
        <f t="shared" si="152"/>
        <v>5.28</v>
      </c>
      <c r="AE681">
        <f t="shared" si="148"/>
        <v>105.60000000000001</v>
      </c>
    </row>
    <row r="682" spans="27:31" ht="20.100000000000001" customHeight="1" x14ac:dyDescent="0.2">
      <c r="AA682">
        <f t="shared" si="149"/>
        <v>45</v>
      </c>
      <c r="AB682">
        <f t="shared" si="150"/>
        <v>0</v>
      </c>
      <c r="AC682">
        <f t="shared" si="151"/>
        <v>108</v>
      </c>
      <c r="AD682" s="24">
        <f t="shared" si="152"/>
        <v>5.4</v>
      </c>
      <c r="AE682">
        <f t="shared" si="148"/>
        <v>108</v>
      </c>
    </row>
    <row r="683" spans="27:31" ht="20.100000000000001" customHeight="1" x14ac:dyDescent="0.2">
      <c r="AA683">
        <f t="shared" si="149"/>
        <v>46</v>
      </c>
      <c r="AB683">
        <f t="shared" si="150"/>
        <v>0</v>
      </c>
      <c r="AC683">
        <f t="shared" si="151"/>
        <v>110.39999999999999</v>
      </c>
      <c r="AD683" s="24">
        <f t="shared" si="152"/>
        <v>5.52</v>
      </c>
      <c r="AE683">
        <f t="shared" si="148"/>
        <v>110.39999999999999</v>
      </c>
    </row>
    <row r="684" spans="27:31" ht="20.100000000000001" customHeight="1" x14ac:dyDescent="0.2">
      <c r="AA684">
        <f t="shared" si="149"/>
        <v>47</v>
      </c>
      <c r="AB684">
        <f t="shared" si="150"/>
        <v>0</v>
      </c>
      <c r="AC684">
        <f t="shared" si="151"/>
        <v>112.8</v>
      </c>
      <c r="AD684" s="24">
        <f t="shared" si="152"/>
        <v>5.64</v>
      </c>
      <c r="AE684">
        <f t="shared" si="148"/>
        <v>112.8</v>
      </c>
    </row>
    <row r="685" spans="27:31" ht="20.100000000000001" customHeight="1" x14ac:dyDescent="0.2">
      <c r="AA685">
        <f t="shared" si="149"/>
        <v>48</v>
      </c>
      <c r="AB685">
        <f t="shared" si="150"/>
        <v>0</v>
      </c>
      <c r="AC685">
        <f t="shared" si="151"/>
        <v>115.19999999999999</v>
      </c>
      <c r="AD685" s="24">
        <f t="shared" si="152"/>
        <v>5.76</v>
      </c>
      <c r="AE685">
        <f t="shared" si="148"/>
        <v>115.19999999999999</v>
      </c>
    </row>
    <row r="686" spans="27:31" ht="20.100000000000001" customHeight="1" x14ac:dyDescent="0.2">
      <c r="AA686">
        <f t="shared" si="149"/>
        <v>49</v>
      </c>
      <c r="AB686">
        <f t="shared" si="150"/>
        <v>0</v>
      </c>
      <c r="AC686">
        <f t="shared" si="151"/>
        <v>117.6</v>
      </c>
      <c r="AD686" s="24">
        <f t="shared" si="152"/>
        <v>5.88</v>
      </c>
      <c r="AE686">
        <f t="shared" si="148"/>
        <v>117.6</v>
      </c>
    </row>
    <row r="687" spans="27:31" ht="20.100000000000001" customHeight="1" x14ac:dyDescent="0.2">
      <c r="AA687">
        <f t="shared" si="149"/>
        <v>50</v>
      </c>
      <c r="AB687">
        <f t="shared" si="150"/>
        <v>0</v>
      </c>
      <c r="AC687">
        <f t="shared" si="151"/>
        <v>120</v>
      </c>
      <c r="AD687" s="24">
        <f t="shared" si="152"/>
        <v>6</v>
      </c>
      <c r="AE687">
        <f t="shared" si="148"/>
        <v>120</v>
      </c>
    </row>
    <row r="688" spans="27:31" ht="20.100000000000001" customHeight="1" x14ac:dyDescent="0.2">
      <c r="AA688">
        <f t="shared" si="149"/>
        <v>51</v>
      </c>
      <c r="AB688">
        <f t="shared" si="150"/>
        <v>0</v>
      </c>
      <c r="AC688">
        <f t="shared" si="151"/>
        <v>122.4</v>
      </c>
      <c r="AD688" s="24">
        <f t="shared" si="152"/>
        <v>6.12</v>
      </c>
      <c r="AE688">
        <f t="shared" si="148"/>
        <v>122.4</v>
      </c>
    </row>
    <row r="689" spans="27:31" ht="20.100000000000001" customHeight="1" x14ac:dyDescent="0.2">
      <c r="AA689">
        <f t="shared" si="149"/>
        <v>52</v>
      </c>
      <c r="AB689">
        <f t="shared" si="150"/>
        <v>0</v>
      </c>
      <c r="AC689">
        <f t="shared" si="151"/>
        <v>124.80000000000001</v>
      </c>
      <c r="AD689" s="24">
        <f t="shared" si="152"/>
        <v>6.24</v>
      </c>
      <c r="AE689">
        <f t="shared" si="148"/>
        <v>124.80000000000001</v>
      </c>
    </row>
    <row r="690" spans="27:31" ht="20.100000000000001" customHeight="1" x14ac:dyDescent="0.2">
      <c r="AA690">
        <f t="shared" si="149"/>
        <v>53</v>
      </c>
      <c r="AB690">
        <f t="shared" si="150"/>
        <v>0</v>
      </c>
      <c r="AC690">
        <f t="shared" si="151"/>
        <v>127.2</v>
      </c>
      <c r="AD690" s="24">
        <f t="shared" si="152"/>
        <v>6.36</v>
      </c>
      <c r="AE690">
        <f t="shared" si="148"/>
        <v>127.2</v>
      </c>
    </row>
    <row r="691" spans="27:31" ht="20.100000000000001" customHeight="1" x14ac:dyDescent="0.2">
      <c r="AA691">
        <f t="shared" si="149"/>
        <v>54</v>
      </c>
      <c r="AB691">
        <f t="shared" si="150"/>
        <v>0</v>
      </c>
      <c r="AC691">
        <f t="shared" si="151"/>
        <v>129.60000000000002</v>
      </c>
      <c r="AD691" s="24">
        <f t="shared" si="152"/>
        <v>6.48</v>
      </c>
      <c r="AE691">
        <f t="shared" si="148"/>
        <v>129.60000000000002</v>
      </c>
    </row>
    <row r="692" spans="27:31" ht="20.100000000000001" customHeight="1" x14ac:dyDescent="0.2">
      <c r="AA692">
        <f t="shared" si="149"/>
        <v>55</v>
      </c>
      <c r="AB692">
        <f t="shared" si="150"/>
        <v>0</v>
      </c>
      <c r="AC692">
        <f t="shared" si="151"/>
        <v>132</v>
      </c>
      <c r="AD692" s="24">
        <f t="shared" si="152"/>
        <v>6.6</v>
      </c>
      <c r="AE692">
        <f t="shared" si="148"/>
        <v>132</v>
      </c>
    </row>
    <row r="693" spans="27:31" ht="20.100000000000001" customHeight="1" x14ac:dyDescent="0.2">
      <c r="AA693">
        <f t="shared" si="149"/>
        <v>56</v>
      </c>
      <c r="AB693">
        <f t="shared" si="150"/>
        <v>0</v>
      </c>
      <c r="AC693">
        <f t="shared" si="151"/>
        <v>134.39999999999998</v>
      </c>
      <c r="AD693" s="24">
        <f t="shared" si="152"/>
        <v>6.72</v>
      </c>
      <c r="AE693">
        <f t="shared" si="148"/>
        <v>134.39999999999998</v>
      </c>
    </row>
    <row r="694" spans="27:31" ht="20.100000000000001" customHeight="1" x14ac:dyDescent="0.2">
      <c r="AA694">
        <f t="shared" si="149"/>
        <v>57</v>
      </c>
      <c r="AB694">
        <f t="shared" si="150"/>
        <v>0</v>
      </c>
      <c r="AC694">
        <f t="shared" si="151"/>
        <v>136.80000000000001</v>
      </c>
      <c r="AD694" s="24">
        <f t="shared" si="152"/>
        <v>6.84</v>
      </c>
      <c r="AE694">
        <f t="shared" si="148"/>
        <v>136.80000000000001</v>
      </c>
    </row>
    <row r="695" spans="27:31" ht="20.100000000000001" customHeight="1" x14ac:dyDescent="0.2">
      <c r="AA695">
        <f t="shared" si="149"/>
        <v>58</v>
      </c>
      <c r="AB695">
        <f t="shared" si="150"/>
        <v>0</v>
      </c>
      <c r="AC695">
        <f t="shared" si="151"/>
        <v>139.19999999999999</v>
      </c>
      <c r="AD695" s="24">
        <f t="shared" si="152"/>
        <v>6.96</v>
      </c>
      <c r="AE695">
        <f t="shared" si="148"/>
        <v>139.19999999999999</v>
      </c>
    </row>
    <row r="696" spans="27:31" ht="20.100000000000001" customHeight="1" x14ac:dyDescent="0.2">
      <c r="AA696">
        <f t="shared" si="149"/>
        <v>59</v>
      </c>
      <c r="AB696">
        <f t="shared" si="150"/>
        <v>0</v>
      </c>
      <c r="AC696">
        <f t="shared" si="151"/>
        <v>141.6</v>
      </c>
      <c r="AD696" s="24">
        <f t="shared" si="152"/>
        <v>7.08</v>
      </c>
      <c r="AE696">
        <f t="shared" si="148"/>
        <v>141.6</v>
      </c>
    </row>
    <row r="697" spans="27:31" ht="20.100000000000001" customHeight="1" x14ac:dyDescent="0.2">
      <c r="AA697">
        <f t="shared" si="149"/>
        <v>60</v>
      </c>
      <c r="AB697">
        <f t="shared" si="150"/>
        <v>0</v>
      </c>
      <c r="AC697">
        <f t="shared" si="151"/>
        <v>144</v>
      </c>
      <c r="AD697" s="24">
        <f t="shared" si="152"/>
        <v>7.2</v>
      </c>
      <c r="AE697">
        <f t="shared" si="148"/>
        <v>144</v>
      </c>
    </row>
    <row r="698" spans="27:31" ht="20.100000000000001" customHeight="1" x14ac:dyDescent="0.2">
      <c r="AA698">
        <f t="shared" si="149"/>
        <v>61</v>
      </c>
      <c r="AB698">
        <f t="shared" si="150"/>
        <v>0</v>
      </c>
      <c r="AC698">
        <f t="shared" si="151"/>
        <v>146.4</v>
      </c>
      <c r="AD698" s="24">
        <f t="shared" si="152"/>
        <v>7.32</v>
      </c>
      <c r="AE698">
        <f t="shared" si="148"/>
        <v>146.4</v>
      </c>
    </row>
    <row r="699" spans="27:31" ht="20.100000000000001" customHeight="1" x14ac:dyDescent="0.2">
      <c r="AA699">
        <f t="shared" si="149"/>
        <v>62</v>
      </c>
      <c r="AB699">
        <f t="shared" si="150"/>
        <v>0</v>
      </c>
      <c r="AC699">
        <f t="shared" si="151"/>
        <v>148.80000000000001</v>
      </c>
      <c r="AD699" s="24">
        <f t="shared" si="152"/>
        <v>7.44</v>
      </c>
      <c r="AE699">
        <f t="shared" si="148"/>
        <v>148.80000000000001</v>
      </c>
    </row>
    <row r="700" spans="27:31" ht="20.100000000000001" customHeight="1" x14ac:dyDescent="0.2">
      <c r="AA700">
        <f t="shared" si="149"/>
        <v>63</v>
      </c>
      <c r="AB700">
        <f t="shared" si="150"/>
        <v>0</v>
      </c>
      <c r="AC700">
        <f t="shared" si="151"/>
        <v>151.19999999999999</v>
      </c>
      <c r="AD700" s="24">
        <f t="shared" si="152"/>
        <v>7.56</v>
      </c>
      <c r="AE700">
        <f t="shared" si="148"/>
        <v>151.19999999999999</v>
      </c>
    </row>
    <row r="701" spans="27:31" ht="20.100000000000001" customHeight="1" x14ac:dyDescent="0.2">
      <c r="AA701">
        <f t="shared" si="149"/>
        <v>64</v>
      </c>
      <c r="AB701">
        <f t="shared" ref="AB701:AB737" si="153" xml:space="preserve"> IF(AD701 &lt; _a1,   0,   IF(AD701 &lt;= _a1 + _a2, _w1 + (_w2 -_w1)/_a2*(AD701 - _a1), 0 )    )</f>
        <v>0</v>
      </c>
      <c r="AC701">
        <f t="shared" ref="AC701:AC732" si="154" xml:space="preserve"> IF(AD701 &lt; _a1 + _a2 + _a3,   0,   IF(AD701 &lt;= _a1 + _a2 + _a3 + _a4, _w3 + (_w4 -_w3)/_a4*(AD701 - _a1 - _a2 - _a3), 0 )    )</f>
        <v>153.6</v>
      </c>
      <c r="AD701" s="24">
        <f t="shared" ref="AD701:AD737" si="155" xml:space="preserve"> AA701*L/100</f>
        <v>7.68</v>
      </c>
      <c r="AE701">
        <f t="shared" si="148"/>
        <v>153.6</v>
      </c>
    </row>
    <row r="702" spans="27:31" ht="20.100000000000001" customHeight="1" x14ac:dyDescent="0.2">
      <c r="AA702">
        <f t="shared" si="149"/>
        <v>65</v>
      </c>
      <c r="AB702">
        <f t="shared" si="153"/>
        <v>0</v>
      </c>
      <c r="AC702">
        <f t="shared" si="154"/>
        <v>156</v>
      </c>
      <c r="AD702" s="24">
        <f t="shared" si="155"/>
        <v>7.8</v>
      </c>
      <c r="AE702">
        <f t="shared" ref="AE702:AE737" si="156">AB702 + AC702</f>
        <v>156</v>
      </c>
    </row>
    <row r="703" spans="27:31" ht="20.100000000000001" customHeight="1" x14ac:dyDescent="0.2">
      <c r="AA703">
        <f t="shared" ref="AA703:AA737" si="157">AA702+1</f>
        <v>66</v>
      </c>
      <c r="AB703">
        <f t="shared" si="153"/>
        <v>0</v>
      </c>
      <c r="AC703">
        <f t="shared" si="154"/>
        <v>158.4</v>
      </c>
      <c r="AD703" s="24">
        <f t="shared" si="155"/>
        <v>7.92</v>
      </c>
      <c r="AE703">
        <f t="shared" si="156"/>
        <v>158.4</v>
      </c>
    </row>
    <row r="704" spans="27:31" ht="20.100000000000001" customHeight="1" x14ac:dyDescent="0.2">
      <c r="AA704">
        <f t="shared" si="157"/>
        <v>67</v>
      </c>
      <c r="AB704">
        <f t="shared" si="153"/>
        <v>0</v>
      </c>
      <c r="AC704">
        <f t="shared" si="154"/>
        <v>160.79999999999998</v>
      </c>
      <c r="AD704" s="24">
        <f t="shared" si="155"/>
        <v>8.0399999999999991</v>
      </c>
      <c r="AE704">
        <f t="shared" si="156"/>
        <v>160.79999999999998</v>
      </c>
    </row>
    <row r="705" spans="27:31" ht="20.100000000000001" customHeight="1" x14ac:dyDescent="0.2">
      <c r="AA705">
        <f t="shared" si="157"/>
        <v>68</v>
      </c>
      <c r="AB705">
        <f t="shared" si="153"/>
        <v>0</v>
      </c>
      <c r="AC705">
        <f t="shared" si="154"/>
        <v>163.19999999999999</v>
      </c>
      <c r="AD705" s="24">
        <f t="shared" si="155"/>
        <v>8.16</v>
      </c>
      <c r="AE705">
        <f t="shared" si="156"/>
        <v>163.19999999999999</v>
      </c>
    </row>
    <row r="706" spans="27:31" ht="20.100000000000001" customHeight="1" x14ac:dyDescent="0.2">
      <c r="AA706">
        <f t="shared" si="157"/>
        <v>69</v>
      </c>
      <c r="AB706">
        <f t="shared" si="153"/>
        <v>0</v>
      </c>
      <c r="AC706">
        <f t="shared" si="154"/>
        <v>165.6</v>
      </c>
      <c r="AD706" s="24">
        <f t="shared" si="155"/>
        <v>8.2799999999999994</v>
      </c>
      <c r="AE706">
        <f t="shared" si="156"/>
        <v>165.6</v>
      </c>
    </row>
    <row r="707" spans="27:31" ht="20.100000000000001" customHeight="1" x14ac:dyDescent="0.2">
      <c r="AA707">
        <f t="shared" si="157"/>
        <v>70</v>
      </c>
      <c r="AB707">
        <f t="shared" si="153"/>
        <v>0</v>
      </c>
      <c r="AC707">
        <f t="shared" si="154"/>
        <v>168</v>
      </c>
      <c r="AD707" s="24">
        <f t="shared" si="155"/>
        <v>8.4</v>
      </c>
      <c r="AE707">
        <f t="shared" si="156"/>
        <v>168</v>
      </c>
    </row>
    <row r="708" spans="27:31" ht="20.100000000000001" customHeight="1" x14ac:dyDescent="0.2">
      <c r="AA708">
        <f t="shared" si="157"/>
        <v>71</v>
      </c>
      <c r="AB708">
        <f t="shared" si="153"/>
        <v>0</v>
      </c>
      <c r="AC708">
        <f t="shared" si="154"/>
        <v>170.39999999999998</v>
      </c>
      <c r="AD708" s="24">
        <f t="shared" si="155"/>
        <v>8.52</v>
      </c>
      <c r="AE708">
        <f t="shared" si="156"/>
        <v>170.39999999999998</v>
      </c>
    </row>
    <row r="709" spans="27:31" ht="20.100000000000001" customHeight="1" x14ac:dyDescent="0.2">
      <c r="AA709">
        <f t="shared" si="157"/>
        <v>72</v>
      </c>
      <c r="AB709">
        <f t="shared" si="153"/>
        <v>0</v>
      </c>
      <c r="AC709">
        <f t="shared" si="154"/>
        <v>172.8</v>
      </c>
      <c r="AD709" s="24">
        <f t="shared" si="155"/>
        <v>8.64</v>
      </c>
      <c r="AE709">
        <f t="shared" si="156"/>
        <v>172.8</v>
      </c>
    </row>
    <row r="710" spans="27:31" ht="20.100000000000001" customHeight="1" x14ac:dyDescent="0.2">
      <c r="AA710">
        <f t="shared" si="157"/>
        <v>73</v>
      </c>
      <c r="AB710">
        <f t="shared" si="153"/>
        <v>0</v>
      </c>
      <c r="AC710">
        <f t="shared" si="154"/>
        <v>175.2</v>
      </c>
      <c r="AD710" s="24">
        <f t="shared" si="155"/>
        <v>8.76</v>
      </c>
      <c r="AE710">
        <f t="shared" si="156"/>
        <v>175.2</v>
      </c>
    </row>
    <row r="711" spans="27:31" ht="20.100000000000001" customHeight="1" x14ac:dyDescent="0.2">
      <c r="AA711">
        <f t="shared" si="157"/>
        <v>74</v>
      </c>
      <c r="AB711">
        <f t="shared" si="153"/>
        <v>0</v>
      </c>
      <c r="AC711">
        <f t="shared" si="154"/>
        <v>177.60000000000002</v>
      </c>
      <c r="AD711" s="24">
        <f t="shared" si="155"/>
        <v>8.8800000000000008</v>
      </c>
      <c r="AE711">
        <f t="shared" si="156"/>
        <v>177.60000000000002</v>
      </c>
    </row>
    <row r="712" spans="27:31" ht="20.100000000000001" customHeight="1" x14ac:dyDescent="0.2">
      <c r="AA712">
        <f t="shared" si="157"/>
        <v>75</v>
      </c>
      <c r="AB712">
        <f t="shared" si="153"/>
        <v>0</v>
      </c>
      <c r="AC712">
        <f t="shared" si="154"/>
        <v>180</v>
      </c>
      <c r="AD712" s="24">
        <f t="shared" si="155"/>
        <v>9</v>
      </c>
      <c r="AE712">
        <f t="shared" si="156"/>
        <v>180</v>
      </c>
    </row>
    <row r="713" spans="27:31" ht="20.100000000000001" customHeight="1" x14ac:dyDescent="0.2">
      <c r="AA713">
        <f t="shared" si="157"/>
        <v>76</v>
      </c>
      <c r="AB713">
        <f t="shared" si="153"/>
        <v>0</v>
      </c>
      <c r="AC713">
        <f t="shared" si="154"/>
        <v>182.39999999999998</v>
      </c>
      <c r="AD713" s="24">
        <f t="shared" si="155"/>
        <v>9.1199999999999992</v>
      </c>
      <c r="AE713">
        <f t="shared" si="156"/>
        <v>182.39999999999998</v>
      </c>
    </row>
    <row r="714" spans="27:31" ht="20.100000000000001" customHeight="1" x14ac:dyDescent="0.2">
      <c r="AA714">
        <f t="shared" si="157"/>
        <v>77</v>
      </c>
      <c r="AB714">
        <f t="shared" si="153"/>
        <v>0</v>
      </c>
      <c r="AC714">
        <f t="shared" si="154"/>
        <v>184.8</v>
      </c>
      <c r="AD714" s="24">
        <f t="shared" si="155"/>
        <v>9.24</v>
      </c>
      <c r="AE714">
        <f t="shared" si="156"/>
        <v>184.8</v>
      </c>
    </row>
    <row r="715" spans="27:31" ht="20.100000000000001" customHeight="1" x14ac:dyDescent="0.2">
      <c r="AA715">
        <f t="shared" si="157"/>
        <v>78</v>
      </c>
      <c r="AB715">
        <f t="shared" si="153"/>
        <v>0</v>
      </c>
      <c r="AC715">
        <f t="shared" si="154"/>
        <v>187.2</v>
      </c>
      <c r="AD715" s="24">
        <f t="shared" si="155"/>
        <v>9.36</v>
      </c>
      <c r="AE715">
        <f t="shared" si="156"/>
        <v>187.2</v>
      </c>
    </row>
    <row r="716" spans="27:31" ht="20.100000000000001" customHeight="1" x14ac:dyDescent="0.2">
      <c r="AA716">
        <f t="shared" si="157"/>
        <v>79</v>
      </c>
      <c r="AB716">
        <f t="shared" si="153"/>
        <v>0</v>
      </c>
      <c r="AC716">
        <f t="shared" si="154"/>
        <v>189.60000000000002</v>
      </c>
      <c r="AD716" s="24">
        <f t="shared" si="155"/>
        <v>9.48</v>
      </c>
      <c r="AE716">
        <f t="shared" si="156"/>
        <v>189.60000000000002</v>
      </c>
    </row>
    <row r="717" spans="27:31" ht="20.100000000000001" customHeight="1" x14ac:dyDescent="0.2">
      <c r="AA717">
        <f t="shared" si="157"/>
        <v>80</v>
      </c>
      <c r="AB717">
        <f t="shared" si="153"/>
        <v>0</v>
      </c>
      <c r="AC717">
        <f t="shared" si="154"/>
        <v>192</v>
      </c>
      <c r="AD717" s="24">
        <f t="shared" si="155"/>
        <v>9.6</v>
      </c>
      <c r="AE717">
        <f t="shared" si="156"/>
        <v>192</v>
      </c>
    </row>
    <row r="718" spans="27:31" ht="20.100000000000001" customHeight="1" x14ac:dyDescent="0.2">
      <c r="AA718">
        <f t="shared" si="157"/>
        <v>81</v>
      </c>
      <c r="AB718">
        <f t="shared" si="153"/>
        <v>0</v>
      </c>
      <c r="AC718">
        <f t="shared" si="154"/>
        <v>194.4</v>
      </c>
      <c r="AD718" s="24">
        <f t="shared" si="155"/>
        <v>9.7200000000000006</v>
      </c>
      <c r="AE718">
        <f t="shared" si="156"/>
        <v>194.4</v>
      </c>
    </row>
    <row r="719" spans="27:31" ht="20.100000000000001" customHeight="1" x14ac:dyDescent="0.2">
      <c r="AA719">
        <f t="shared" si="157"/>
        <v>82</v>
      </c>
      <c r="AB719">
        <f t="shared" si="153"/>
        <v>0</v>
      </c>
      <c r="AC719">
        <f t="shared" si="154"/>
        <v>196.8</v>
      </c>
      <c r="AD719" s="24">
        <f t="shared" si="155"/>
        <v>9.84</v>
      </c>
      <c r="AE719">
        <f t="shared" si="156"/>
        <v>196.8</v>
      </c>
    </row>
    <row r="720" spans="27:31" ht="20.100000000000001" customHeight="1" x14ac:dyDescent="0.2">
      <c r="AA720">
        <f t="shared" si="157"/>
        <v>83</v>
      </c>
      <c r="AB720">
        <f t="shared" si="153"/>
        <v>0</v>
      </c>
      <c r="AC720">
        <f t="shared" si="154"/>
        <v>199.20000000000002</v>
      </c>
      <c r="AD720" s="24">
        <f t="shared" si="155"/>
        <v>9.9600000000000009</v>
      </c>
      <c r="AE720">
        <f t="shared" si="156"/>
        <v>199.20000000000002</v>
      </c>
    </row>
    <row r="721" spans="27:31" ht="20.100000000000001" customHeight="1" x14ac:dyDescent="0.2">
      <c r="AA721">
        <f t="shared" si="157"/>
        <v>84</v>
      </c>
      <c r="AB721">
        <f t="shared" si="153"/>
        <v>0</v>
      </c>
      <c r="AC721">
        <f t="shared" si="154"/>
        <v>201.6</v>
      </c>
      <c r="AD721" s="24">
        <f t="shared" si="155"/>
        <v>10.08</v>
      </c>
      <c r="AE721">
        <f t="shared" si="156"/>
        <v>201.6</v>
      </c>
    </row>
    <row r="722" spans="27:31" ht="20.100000000000001" customHeight="1" x14ac:dyDescent="0.2">
      <c r="AA722">
        <f t="shared" si="157"/>
        <v>85</v>
      </c>
      <c r="AB722">
        <f t="shared" si="153"/>
        <v>0</v>
      </c>
      <c r="AC722">
        <f t="shared" si="154"/>
        <v>204</v>
      </c>
      <c r="AD722" s="24">
        <f t="shared" si="155"/>
        <v>10.199999999999999</v>
      </c>
      <c r="AE722">
        <f t="shared" si="156"/>
        <v>204</v>
      </c>
    </row>
    <row r="723" spans="27:31" ht="20.100000000000001" customHeight="1" x14ac:dyDescent="0.2">
      <c r="AA723">
        <f t="shared" si="157"/>
        <v>86</v>
      </c>
      <c r="AB723">
        <f t="shared" si="153"/>
        <v>0</v>
      </c>
      <c r="AC723">
        <f t="shared" si="154"/>
        <v>206.4</v>
      </c>
      <c r="AD723" s="24">
        <f t="shared" si="155"/>
        <v>10.32</v>
      </c>
      <c r="AE723">
        <f t="shared" si="156"/>
        <v>206.4</v>
      </c>
    </row>
    <row r="724" spans="27:31" ht="20.100000000000001" customHeight="1" x14ac:dyDescent="0.2">
      <c r="AA724">
        <f t="shared" si="157"/>
        <v>87</v>
      </c>
      <c r="AB724">
        <f t="shared" si="153"/>
        <v>0</v>
      </c>
      <c r="AC724">
        <f t="shared" si="154"/>
        <v>208.79999999999998</v>
      </c>
      <c r="AD724" s="24">
        <f t="shared" si="155"/>
        <v>10.44</v>
      </c>
      <c r="AE724">
        <f t="shared" si="156"/>
        <v>208.79999999999998</v>
      </c>
    </row>
    <row r="725" spans="27:31" ht="20.100000000000001" customHeight="1" x14ac:dyDescent="0.2">
      <c r="AA725">
        <f t="shared" si="157"/>
        <v>88</v>
      </c>
      <c r="AB725">
        <f t="shared" si="153"/>
        <v>0</v>
      </c>
      <c r="AC725">
        <f t="shared" si="154"/>
        <v>211.20000000000002</v>
      </c>
      <c r="AD725" s="24">
        <f t="shared" si="155"/>
        <v>10.56</v>
      </c>
      <c r="AE725">
        <f t="shared" si="156"/>
        <v>211.20000000000002</v>
      </c>
    </row>
    <row r="726" spans="27:31" ht="20.100000000000001" customHeight="1" x14ac:dyDescent="0.2">
      <c r="AA726">
        <f t="shared" si="157"/>
        <v>89</v>
      </c>
      <c r="AB726">
        <f t="shared" si="153"/>
        <v>0</v>
      </c>
      <c r="AC726">
        <f t="shared" si="154"/>
        <v>213.6</v>
      </c>
      <c r="AD726" s="24">
        <f t="shared" si="155"/>
        <v>10.68</v>
      </c>
      <c r="AE726">
        <f t="shared" si="156"/>
        <v>213.6</v>
      </c>
    </row>
    <row r="727" spans="27:31" ht="20.100000000000001" customHeight="1" x14ac:dyDescent="0.2">
      <c r="AA727">
        <f t="shared" si="157"/>
        <v>90</v>
      </c>
      <c r="AB727">
        <f t="shared" si="153"/>
        <v>0</v>
      </c>
      <c r="AC727">
        <f t="shared" si="154"/>
        <v>216</v>
      </c>
      <c r="AD727" s="24">
        <f t="shared" si="155"/>
        <v>10.8</v>
      </c>
      <c r="AE727">
        <f t="shared" si="156"/>
        <v>216</v>
      </c>
    </row>
    <row r="728" spans="27:31" ht="20.100000000000001" customHeight="1" x14ac:dyDescent="0.2">
      <c r="AA728">
        <f t="shared" si="157"/>
        <v>91</v>
      </c>
      <c r="AB728">
        <f t="shared" si="153"/>
        <v>0</v>
      </c>
      <c r="AC728">
        <f t="shared" si="154"/>
        <v>218.4</v>
      </c>
      <c r="AD728" s="24">
        <f t="shared" si="155"/>
        <v>10.92</v>
      </c>
      <c r="AE728">
        <f t="shared" si="156"/>
        <v>218.4</v>
      </c>
    </row>
    <row r="729" spans="27:31" ht="20.100000000000001" customHeight="1" x14ac:dyDescent="0.2">
      <c r="AA729">
        <f t="shared" si="157"/>
        <v>92</v>
      </c>
      <c r="AB729">
        <f t="shared" si="153"/>
        <v>0</v>
      </c>
      <c r="AC729">
        <f t="shared" si="154"/>
        <v>220.79999999999998</v>
      </c>
      <c r="AD729" s="24">
        <f t="shared" si="155"/>
        <v>11.04</v>
      </c>
      <c r="AE729">
        <f t="shared" si="156"/>
        <v>220.79999999999998</v>
      </c>
    </row>
    <row r="730" spans="27:31" ht="20.100000000000001" customHeight="1" x14ac:dyDescent="0.2">
      <c r="AA730">
        <f t="shared" si="157"/>
        <v>93</v>
      </c>
      <c r="AB730">
        <f t="shared" si="153"/>
        <v>0</v>
      </c>
      <c r="AC730">
        <f t="shared" si="154"/>
        <v>223.2</v>
      </c>
      <c r="AD730" s="24">
        <f t="shared" si="155"/>
        <v>11.16</v>
      </c>
      <c r="AE730">
        <f t="shared" si="156"/>
        <v>223.2</v>
      </c>
    </row>
    <row r="731" spans="27:31" ht="20.100000000000001" customHeight="1" x14ac:dyDescent="0.2">
      <c r="AA731">
        <f t="shared" si="157"/>
        <v>94</v>
      </c>
      <c r="AB731">
        <f t="shared" si="153"/>
        <v>0</v>
      </c>
      <c r="AC731">
        <f t="shared" si="154"/>
        <v>225.6</v>
      </c>
      <c r="AD731" s="24">
        <f t="shared" si="155"/>
        <v>11.28</v>
      </c>
      <c r="AE731">
        <f t="shared" si="156"/>
        <v>225.6</v>
      </c>
    </row>
    <row r="732" spans="27:31" ht="20.100000000000001" customHeight="1" x14ac:dyDescent="0.2">
      <c r="AA732">
        <f t="shared" si="157"/>
        <v>95</v>
      </c>
      <c r="AB732">
        <f t="shared" si="153"/>
        <v>0</v>
      </c>
      <c r="AC732">
        <f t="shared" si="154"/>
        <v>228</v>
      </c>
      <c r="AD732" s="24">
        <f t="shared" si="155"/>
        <v>11.4</v>
      </c>
      <c r="AE732">
        <f t="shared" si="156"/>
        <v>228</v>
      </c>
    </row>
    <row r="733" spans="27:31" ht="20.100000000000001" customHeight="1" x14ac:dyDescent="0.2">
      <c r="AA733">
        <f t="shared" si="157"/>
        <v>96</v>
      </c>
      <c r="AB733">
        <f t="shared" si="153"/>
        <v>0</v>
      </c>
      <c r="AC733">
        <f xml:space="preserve"> IF(AD733 &lt; _a1 + _a2 + _a3,   0,   IF(AD733 &lt;= _a1 + _a2 + _a3 + _a4, _w3 + (_w4 -_w3)/_a4*(AD733 - _a1 - _a2 - _a3), 0 )    )</f>
        <v>230.39999999999998</v>
      </c>
      <c r="AD733" s="24">
        <f t="shared" si="155"/>
        <v>11.52</v>
      </c>
      <c r="AE733">
        <f t="shared" si="156"/>
        <v>230.39999999999998</v>
      </c>
    </row>
    <row r="734" spans="27:31" ht="20.100000000000001" customHeight="1" x14ac:dyDescent="0.2">
      <c r="AA734">
        <f t="shared" si="157"/>
        <v>97</v>
      </c>
      <c r="AB734">
        <f t="shared" si="153"/>
        <v>0</v>
      </c>
      <c r="AC734">
        <f xml:space="preserve"> IF(AD734 &lt; _a1 + _a2 + _a3,   0,   IF(AD734 &lt;= _a1 + _a2 + _a3 + _a4, _w3 + (_w4 -_w3)/_a4*(AD734 - _a1 - _a2 - _a3), 0 )    )</f>
        <v>232.8</v>
      </c>
      <c r="AD734" s="24">
        <f t="shared" si="155"/>
        <v>11.64</v>
      </c>
      <c r="AE734">
        <f t="shared" si="156"/>
        <v>232.8</v>
      </c>
    </row>
    <row r="735" spans="27:31" ht="20.100000000000001" customHeight="1" x14ac:dyDescent="0.2">
      <c r="AA735">
        <f t="shared" si="157"/>
        <v>98</v>
      </c>
      <c r="AB735">
        <f t="shared" si="153"/>
        <v>0</v>
      </c>
      <c r="AC735">
        <f xml:space="preserve"> IF(AD735 &lt; _a1 + _a2 + _a3,   0,   IF(AD735 &lt;= _a1 + _a2 + _a3 + _a4, _w3 + (_w4 -_w3)/_a4*(AD735 - _a1 - _a2 - _a3), 0 )    )</f>
        <v>235.2</v>
      </c>
      <c r="AD735" s="24">
        <f t="shared" si="155"/>
        <v>11.76</v>
      </c>
      <c r="AE735">
        <f t="shared" si="156"/>
        <v>235.2</v>
      </c>
    </row>
    <row r="736" spans="27:31" ht="20.100000000000001" customHeight="1" x14ac:dyDescent="0.2">
      <c r="AA736">
        <f t="shared" si="157"/>
        <v>99</v>
      </c>
      <c r="AB736">
        <f t="shared" si="153"/>
        <v>0</v>
      </c>
      <c r="AC736">
        <f xml:space="preserve"> IF(AD736 &lt; _a1 + _a2 + _a3,   0,   IF(AD736 &lt;= _a1 + _a2 + _a3 + _a4, _w3 + (_w4 -_w3)/_a4*(AD736 - _a1 - _a2 - _a3), 0 )    )</f>
        <v>237.60000000000002</v>
      </c>
      <c r="AD736" s="24">
        <f t="shared" si="155"/>
        <v>11.88</v>
      </c>
      <c r="AE736">
        <f t="shared" si="156"/>
        <v>237.60000000000002</v>
      </c>
    </row>
    <row r="737" spans="27:31" ht="20.100000000000001" customHeight="1" x14ac:dyDescent="0.2">
      <c r="AA737">
        <f t="shared" si="157"/>
        <v>100</v>
      </c>
      <c r="AB737">
        <f t="shared" si="153"/>
        <v>0</v>
      </c>
      <c r="AC737">
        <f xml:space="preserve"> IF(AD737 &lt; _a1 + _a2 + _a3,   0,   IF(AD737 &lt;= _a1 + _a2 + _a3 + _a4, _w3 + (_w4 -_w3)/_a4*(AD737 - _a1 - _a2 - _a3), 0 )    )</f>
        <v>240</v>
      </c>
      <c r="AD737" s="24">
        <f t="shared" si="155"/>
        <v>12</v>
      </c>
      <c r="AE737">
        <f t="shared" si="156"/>
        <v>240</v>
      </c>
    </row>
    <row r="738" spans="27:31" ht="20.100000000000001" customHeight="1" x14ac:dyDescent="0.2"/>
    <row r="739" spans="27:31" ht="20.100000000000001" customHeight="1" x14ac:dyDescent="0.2"/>
    <row r="740" spans="27:31" ht="20.100000000000001" customHeight="1" x14ac:dyDescent="0.2"/>
    <row r="741" spans="27:31" ht="20.100000000000001" customHeight="1" x14ac:dyDescent="0.2"/>
    <row r="742" spans="27:31" ht="20.100000000000001" customHeight="1" x14ac:dyDescent="0.2"/>
    <row r="743" spans="27:31" ht="20.100000000000001" customHeight="1" x14ac:dyDescent="0.2"/>
    <row r="744" spans="27:31" ht="20.100000000000001" customHeight="1" x14ac:dyDescent="0.2"/>
    <row r="745" spans="27:31" ht="20.100000000000001" customHeight="1" x14ac:dyDescent="0.2"/>
    <row r="746" spans="27:31" ht="20.100000000000001" customHeight="1" x14ac:dyDescent="0.2"/>
    <row r="747" spans="27:31" ht="20.100000000000001" customHeight="1" x14ac:dyDescent="0.2"/>
    <row r="748" spans="27:31" ht="20.100000000000001" customHeight="1" x14ac:dyDescent="0.2"/>
    <row r="749" spans="27:31" ht="16.5" customHeight="1" x14ac:dyDescent="0.2"/>
    <row r="750" spans="27:31" ht="16.5" customHeight="1" x14ac:dyDescent="0.2"/>
    <row r="751" spans="27:31" ht="16.5" customHeight="1" x14ac:dyDescent="0.2"/>
    <row r="752" spans="27:31" ht="16.5" customHeight="1" x14ac:dyDescent="0.2"/>
    <row r="753" ht="16.5" customHeight="1" x14ac:dyDescent="0.2"/>
    <row r="754" ht="16.5" customHeight="1" x14ac:dyDescent="0.2"/>
  </sheetData>
  <sheetProtection sheet="1" objects="1" scenarios="1"/>
  <mergeCells count="27">
    <mergeCell ref="A8:A31"/>
    <mergeCell ref="A34:A45"/>
    <mergeCell ref="L26:V27"/>
    <mergeCell ref="C28:D28"/>
    <mergeCell ref="C30:D30"/>
    <mergeCell ref="C8:F8"/>
    <mergeCell ref="C10:D10"/>
    <mergeCell ref="C12:D12"/>
    <mergeCell ref="C14:D14"/>
    <mergeCell ref="C16:D16"/>
    <mergeCell ref="C18:D18"/>
    <mergeCell ref="C20:D20"/>
    <mergeCell ref="C22:D22"/>
    <mergeCell ref="C24:D24"/>
    <mergeCell ref="C26:D26"/>
    <mergeCell ref="C42:D42"/>
    <mergeCell ref="C44:D44"/>
    <mergeCell ref="L2:V2"/>
    <mergeCell ref="B3:I3"/>
    <mergeCell ref="C34:F34"/>
    <mergeCell ref="C36:D36"/>
    <mergeCell ref="C38:D38"/>
    <mergeCell ref="C40:D40"/>
    <mergeCell ref="M7:S7"/>
    <mergeCell ref="M9:V9"/>
    <mergeCell ref="M11:U11"/>
    <mergeCell ref="M13:S13"/>
  </mergeCells>
  <hyperlinks>
    <hyperlink ref="M9" r:id="rId1" location="ch102lev1sec12" display="Civil Engineering All-In-One PE Exam Guide: Breadth and Depth, Second Edition Sec. 102.12 " xr:uid="{00000000-0004-0000-0400-000000000000}"/>
    <hyperlink ref="M11" r:id="rId2" location="p2001147c9975_20002" display="Marks’ Standard Handbook for Mechanical Engineers, Eleventh Edition Sec. 5.2.5" xr:uid="{00000000-0004-0000-0400-000001000000}"/>
    <hyperlink ref="M13" r:id="rId3" location="p2000a1f59976_14001" xr:uid="{00000000-0004-0000-0400-000002000000}"/>
    <hyperlink ref="M7" r:id="rId4" location="Chap0800clnk58" xr:uid="{00000000-0004-0000-0400-000003000000}"/>
    <hyperlink ref="M11:U11" r:id="rId5" location="c9781259588501ch03lev2sec12" display="Marks’ Standard Handbook for Mechanical Engineers, Twelfth Edition Sec. 3.2.5" xr:uid="{00000000-0004-0000-0400-000004000000}"/>
    <hyperlink ref="M9:V9" r:id="rId6" location="c9780071821957ch102lev1sec12" display="Civil Engineering All-In-One PE Exam Guide: Breadth and Depth, Third Edition Sec. 102.12" xr:uid="{00000000-0004-0000-0400-000005000000}"/>
  </hyperlinks>
  <pageMargins left="0.75" right="0.75" top="1" bottom="1" header="0.51180555555555596" footer="0.51180555555555596"/>
  <pageSetup firstPageNumber="0" orientation="portrait" horizontalDpi="300" verticalDpi="300" r:id="rId7"/>
  <headerFooter alignWithMargins="0"/>
  <drawing r:id="rId8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AM311"/>
  <sheetViews>
    <sheetView showGridLines="0" topLeftCell="A7" zoomScaleNormal="100" workbookViewId="0">
      <selection activeCell="E18" sqref="E18"/>
    </sheetView>
  </sheetViews>
  <sheetFormatPr defaultRowHeight="12.75" x14ac:dyDescent="0.2"/>
  <cols>
    <col min="1" max="4" width="12" customWidth="1"/>
    <col min="5" max="5" width="16.5703125" customWidth="1"/>
    <col min="6" max="10" width="12" customWidth="1"/>
    <col min="15" max="15" width="12.7109375" bestFit="1" customWidth="1"/>
    <col min="27" max="39" width="9.140625" hidden="1" customWidth="1"/>
    <col min="40" max="40" width="0" hidden="1" customWidth="1"/>
  </cols>
  <sheetData>
    <row r="1" spans="1:38" ht="25.5" customHeight="1" thickBot="1" x14ac:dyDescent="0.3">
      <c r="A1" s="28"/>
      <c r="J1" s="1"/>
      <c r="L1" s="2"/>
      <c r="M1" s="3"/>
      <c r="N1" s="3"/>
      <c r="O1" s="3"/>
      <c r="P1" s="3"/>
    </row>
    <row r="2" spans="1:38" ht="45" customHeight="1" thickBot="1" x14ac:dyDescent="0.3">
      <c r="A2" s="5"/>
      <c r="B2" s="169" t="s">
        <v>142</v>
      </c>
      <c r="C2" s="170"/>
      <c r="D2" s="170"/>
      <c r="E2" s="170"/>
      <c r="F2" s="170"/>
      <c r="G2" s="170"/>
      <c r="H2" s="170"/>
      <c r="I2" s="171"/>
      <c r="L2" s="217" t="s">
        <v>104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  <c r="AB2" s="137"/>
      <c r="AD2" s="4"/>
      <c r="AE2" s="4"/>
      <c r="AF2" s="4"/>
      <c r="AG2" s="4"/>
      <c r="AK2" s="6"/>
    </row>
    <row r="3" spans="1:38" ht="24.95" customHeight="1" x14ac:dyDescent="0.35">
      <c r="A3" s="5"/>
      <c r="B3" s="234" t="s">
        <v>118</v>
      </c>
      <c r="C3" s="235"/>
      <c r="D3" s="235"/>
      <c r="E3" s="235"/>
      <c r="F3" s="235"/>
      <c r="G3" s="235"/>
      <c r="H3" s="235"/>
      <c r="I3" s="236"/>
      <c r="L3" s="147"/>
      <c r="M3" s="153"/>
      <c r="N3" s="153"/>
      <c r="O3" s="153"/>
      <c r="P3" s="153"/>
      <c r="Q3" s="153"/>
      <c r="R3" s="153"/>
      <c r="S3" s="153"/>
      <c r="T3" s="153"/>
      <c r="U3" s="153"/>
      <c r="V3" s="154"/>
      <c r="AC3" s="3"/>
      <c r="AD3" s="7"/>
      <c r="AF3" s="4"/>
      <c r="AG3" s="4"/>
      <c r="AJ3" s="8"/>
    </row>
    <row r="4" spans="1:38" ht="20.100000000000001" customHeight="1" thickBot="1" x14ac:dyDescent="0.4">
      <c r="B4" s="155"/>
      <c r="C4" s="156"/>
      <c r="D4" s="156"/>
      <c r="E4" s="156"/>
      <c r="F4" s="156"/>
      <c r="G4" s="156"/>
      <c r="H4" s="156"/>
      <c r="I4" s="157"/>
      <c r="L4" s="83" t="s">
        <v>108</v>
      </c>
      <c r="M4" s="153"/>
      <c r="N4" s="153"/>
      <c r="O4" s="153"/>
      <c r="P4" s="153"/>
      <c r="Q4" s="153"/>
      <c r="R4" s="153"/>
      <c r="S4" s="153"/>
      <c r="T4" s="153"/>
      <c r="U4" s="153"/>
      <c r="V4" s="154"/>
      <c r="AJ4" s="10"/>
    </row>
    <row r="5" spans="1:38" ht="20.100000000000001" customHeight="1" x14ac:dyDescent="0.25">
      <c r="A5" s="5"/>
      <c r="L5" s="83" t="s">
        <v>109</v>
      </c>
      <c r="M5" s="153"/>
      <c r="N5" s="153"/>
      <c r="O5" s="153"/>
      <c r="P5" s="153"/>
      <c r="Q5" s="153"/>
      <c r="R5" s="153"/>
      <c r="S5" s="153"/>
      <c r="T5" s="153"/>
      <c r="U5" s="153"/>
      <c r="V5" s="154"/>
      <c r="AJ5" s="4"/>
    </row>
    <row r="6" spans="1:38" ht="20.100000000000001" customHeight="1" x14ac:dyDescent="0.35">
      <c r="A6" s="5"/>
      <c r="C6" s="141" t="s">
        <v>119</v>
      </c>
      <c r="L6" s="162"/>
      <c r="M6" s="153"/>
      <c r="N6" s="153"/>
      <c r="O6" s="153"/>
      <c r="P6" s="153"/>
      <c r="Q6" s="153"/>
      <c r="R6" s="153"/>
      <c r="S6" s="153"/>
      <c r="T6" s="153"/>
      <c r="U6" s="153"/>
      <c r="V6" s="154"/>
      <c r="AJ6" s="13"/>
    </row>
    <row r="7" spans="1:38" ht="20.100000000000001" customHeight="1" thickBot="1" x14ac:dyDescent="0.3">
      <c r="A7" s="5"/>
      <c r="G7" s="4"/>
      <c r="H7" s="4"/>
      <c r="I7" s="4"/>
      <c r="L7" s="162"/>
      <c r="M7" s="228" t="s">
        <v>105</v>
      </c>
      <c r="N7" s="228"/>
      <c r="O7" s="228"/>
      <c r="P7" s="228"/>
      <c r="Q7" s="228"/>
      <c r="R7" s="228"/>
      <c r="S7" s="153"/>
      <c r="T7" s="153"/>
      <c r="U7" s="153"/>
      <c r="V7" s="154"/>
    </row>
    <row r="8" spans="1:38" ht="20.100000000000001" customHeight="1" x14ac:dyDescent="0.2">
      <c r="A8" s="237" t="s">
        <v>115</v>
      </c>
      <c r="C8" s="221" t="s">
        <v>114</v>
      </c>
      <c r="D8" s="222"/>
      <c r="E8" s="222"/>
      <c r="F8" s="223"/>
      <c r="G8" s="4"/>
      <c r="H8" s="4"/>
      <c r="I8" s="4"/>
      <c r="L8" s="147"/>
      <c r="M8" s="153"/>
      <c r="N8" s="153"/>
      <c r="O8" s="153"/>
      <c r="P8" s="153"/>
      <c r="Q8" s="153"/>
      <c r="R8" s="153"/>
      <c r="S8" s="153"/>
      <c r="T8" s="153"/>
      <c r="U8" s="153"/>
      <c r="V8" s="154"/>
    </row>
    <row r="9" spans="1:38" ht="20.100000000000001" customHeight="1" x14ac:dyDescent="0.2">
      <c r="A9" s="237"/>
      <c r="B9" s="137"/>
      <c r="C9" s="158"/>
      <c r="D9" s="159"/>
      <c r="E9" s="159"/>
      <c r="F9" s="160"/>
      <c r="G9" s="138"/>
      <c r="H9" s="138"/>
      <c r="I9" s="138"/>
      <c r="J9" s="137"/>
      <c r="L9" s="162"/>
      <c r="M9" s="228" t="s">
        <v>167</v>
      </c>
      <c r="N9" s="228"/>
      <c r="O9" s="228"/>
      <c r="P9" s="228"/>
      <c r="Q9" s="228"/>
      <c r="R9" s="228"/>
      <c r="S9" s="228"/>
      <c r="T9" s="228"/>
      <c r="U9" s="228"/>
      <c r="V9" s="229"/>
      <c r="W9" s="19"/>
      <c r="AL9" s="16"/>
    </row>
    <row r="10" spans="1:38" ht="20.100000000000001" customHeight="1" x14ac:dyDescent="0.2">
      <c r="A10" s="237"/>
      <c r="C10" s="224" t="s">
        <v>1</v>
      </c>
      <c r="D10" s="225"/>
      <c r="E10" s="247"/>
      <c r="F10" s="172" t="s">
        <v>145</v>
      </c>
      <c r="L10" s="147"/>
      <c r="M10" s="153"/>
      <c r="N10" s="153"/>
      <c r="O10" s="153"/>
      <c r="P10" s="153"/>
      <c r="Q10" s="153"/>
      <c r="R10" s="153"/>
      <c r="S10" s="153"/>
      <c r="T10" s="153"/>
      <c r="U10" s="153"/>
      <c r="V10" s="154"/>
    </row>
    <row r="11" spans="1:38" ht="20.100000000000001" customHeight="1" x14ac:dyDescent="0.2">
      <c r="A11" s="237"/>
      <c r="C11" s="173"/>
      <c r="D11" s="159"/>
      <c r="E11" s="159"/>
      <c r="F11" s="160"/>
      <c r="L11" s="162"/>
      <c r="M11" s="246" t="s">
        <v>166</v>
      </c>
      <c r="N11" s="246"/>
      <c r="O11" s="246"/>
      <c r="P11" s="246"/>
      <c r="Q11" s="246"/>
      <c r="R11" s="246"/>
      <c r="S11" s="246"/>
      <c r="T11" s="246"/>
      <c r="U11" s="153"/>
      <c r="V11" s="154"/>
      <c r="W11" s="19"/>
    </row>
    <row r="12" spans="1:38" ht="20.100000000000001" customHeight="1" x14ac:dyDescent="0.2">
      <c r="A12" s="237"/>
      <c r="C12" s="224" t="s">
        <v>112</v>
      </c>
      <c r="D12" s="225"/>
      <c r="E12" s="248"/>
      <c r="F12" s="172" t="s">
        <v>146</v>
      </c>
      <c r="L12" s="147"/>
      <c r="M12" s="153"/>
      <c r="N12" s="153"/>
      <c r="O12" s="153"/>
      <c r="P12" s="153"/>
      <c r="Q12" s="153"/>
      <c r="R12" s="153"/>
      <c r="S12" s="153"/>
      <c r="T12" s="153"/>
      <c r="U12" s="153"/>
      <c r="V12" s="154"/>
    </row>
    <row r="13" spans="1:38" ht="20.100000000000001" customHeight="1" x14ac:dyDescent="0.2">
      <c r="A13" s="237"/>
      <c r="C13" s="158"/>
      <c r="D13" s="159"/>
      <c r="E13" s="159"/>
      <c r="F13" s="160"/>
      <c r="L13" s="162"/>
      <c r="M13" s="228" t="s">
        <v>106</v>
      </c>
      <c r="N13" s="228"/>
      <c r="O13" s="228"/>
      <c r="P13" s="228"/>
      <c r="Q13" s="228"/>
      <c r="R13" s="228"/>
      <c r="S13" s="153"/>
      <c r="T13" s="153"/>
      <c r="U13" s="153"/>
      <c r="V13" s="154"/>
    </row>
    <row r="14" spans="1:38" ht="20.100000000000001" customHeight="1" x14ac:dyDescent="0.2">
      <c r="A14" s="237"/>
      <c r="C14" s="226" t="s">
        <v>113</v>
      </c>
      <c r="D14" s="227"/>
      <c r="E14" s="249"/>
      <c r="F14" s="172" t="s">
        <v>147</v>
      </c>
      <c r="L14" s="148"/>
      <c r="M14" s="153"/>
      <c r="N14" s="153"/>
      <c r="O14" s="153"/>
      <c r="P14" s="153"/>
      <c r="Q14" s="153"/>
      <c r="R14" s="153"/>
      <c r="S14" s="153"/>
      <c r="T14" s="153"/>
      <c r="U14" s="153"/>
      <c r="V14" s="154"/>
    </row>
    <row r="15" spans="1:38" ht="20.100000000000001" customHeight="1" x14ac:dyDescent="0.2">
      <c r="A15" s="237"/>
      <c r="C15" s="158"/>
      <c r="D15" s="159"/>
      <c r="E15" s="159"/>
      <c r="F15" s="174"/>
      <c r="L15" s="149"/>
      <c r="M15" s="151" t="s">
        <v>107</v>
      </c>
      <c r="N15" s="153"/>
      <c r="O15" s="153"/>
      <c r="P15" s="153"/>
      <c r="Q15" s="153"/>
      <c r="R15" s="153"/>
      <c r="S15" s="153"/>
      <c r="T15" s="153"/>
      <c r="U15" s="153"/>
      <c r="V15" s="154"/>
    </row>
    <row r="16" spans="1:38" ht="20.100000000000001" customHeight="1" x14ac:dyDescent="0.2">
      <c r="A16" s="237"/>
      <c r="C16" s="224" t="s">
        <v>59</v>
      </c>
      <c r="D16" s="225"/>
      <c r="E16" s="249"/>
      <c r="F16" s="172" t="s">
        <v>150</v>
      </c>
      <c r="L16" s="162"/>
      <c r="M16" s="153"/>
      <c r="N16" s="153"/>
      <c r="O16" s="153"/>
      <c r="P16" s="153"/>
      <c r="Q16" s="153"/>
      <c r="R16" s="153"/>
      <c r="S16" s="153"/>
      <c r="T16" s="153"/>
      <c r="U16" s="153"/>
      <c r="V16" s="154"/>
      <c r="W16" s="19"/>
    </row>
    <row r="17" spans="1:28" ht="20.100000000000001" customHeight="1" x14ac:dyDescent="0.2">
      <c r="A17" s="237"/>
      <c r="C17" s="158"/>
      <c r="D17" s="159"/>
      <c r="E17" s="159"/>
      <c r="F17" s="172"/>
      <c r="L17" s="162"/>
      <c r="M17" s="153"/>
      <c r="N17" s="153"/>
      <c r="O17" s="153"/>
      <c r="P17" s="153"/>
      <c r="Q17" s="153"/>
      <c r="R17" s="153"/>
      <c r="S17" s="153"/>
      <c r="T17" s="153"/>
      <c r="U17" s="153"/>
      <c r="V17" s="154"/>
    </row>
    <row r="18" spans="1:28" ht="20.100000000000001" customHeight="1" x14ac:dyDescent="0.2">
      <c r="A18" s="237"/>
      <c r="C18" s="224" t="s">
        <v>2</v>
      </c>
      <c r="D18" s="225"/>
      <c r="E18" s="248"/>
      <c r="F18" s="172" t="s">
        <v>149</v>
      </c>
      <c r="L18" s="162"/>
      <c r="M18" s="153"/>
      <c r="N18" s="153"/>
      <c r="O18" s="153"/>
      <c r="P18" s="153"/>
      <c r="Q18" s="153"/>
      <c r="R18" s="153"/>
      <c r="S18" s="153"/>
      <c r="T18" s="153"/>
      <c r="U18" s="153"/>
      <c r="V18" s="154"/>
    </row>
    <row r="19" spans="1:28" ht="20.100000000000001" customHeight="1" thickBot="1" x14ac:dyDescent="0.25">
      <c r="A19" s="237"/>
      <c r="C19" s="163"/>
      <c r="D19" s="164"/>
      <c r="E19" s="164"/>
      <c r="F19" s="165"/>
      <c r="L19" s="162"/>
      <c r="M19" s="153"/>
      <c r="N19" s="153"/>
      <c r="O19" s="153"/>
      <c r="P19" s="153"/>
      <c r="Q19" s="153"/>
      <c r="R19" s="153"/>
      <c r="S19" s="153"/>
      <c r="T19" s="153"/>
      <c r="U19" s="153"/>
      <c r="V19" s="154"/>
    </row>
    <row r="20" spans="1:28" ht="20.100000000000001" customHeight="1" x14ac:dyDescent="0.2">
      <c r="L20" s="162"/>
      <c r="M20" s="153"/>
      <c r="N20" s="153"/>
      <c r="O20" s="153"/>
      <c r="P20" s="153"/>
      <c r="Q20" s="153"/>
      <c r="R20" s="153"/>
      <c r="S20" s="153"/>
      <c r="T20" s="153"/>
      <c r="U20" s="153"/>
      <c r="V20" s="154"/>
    </row>
    <row r="21" spans="1:28" ht="20.100000000000001" customHeight="1" thickBot="1" x14ac:dyDescent="0.25">
      <c r="L21" s="162"/>
      <c r="M21" s="153"/>
      <c r="N21" s="153"/>
      <c r="O21" s="153"/>
      <c r="P21" s="153"/>
      <c r="Q21" s="153"/>
      <c r="R21" s="153"/>
      <c r="S21" s="153"/>
      <c r="T21" s="153"/>
      <c r="U21" s="153"/>
      <c r="V21" s="154"/>
      <c r="AB21" s="24"/>
    </row>
    <row r="22" spans="1:28" ht="20.100000000000001" customHeight="1" x14ac:dyDescent="0.2">
      <c r="A22" s="233" t="s">
        <v>117</v>
      </c>
      <c r="C22" s="221" t="s">
        <v>116</v>
      </c>
      <c r="D22" s="222"/>
      <c r="E22" s="222"/>
      <c r="F22" s="223"/>
      <c r="L22" s="162"/>
      <c r="M22" s="153"/>
      <c r="N22" s="153"/>
      <c r="O22" s="153"/>
      <c r="P22" s="153"/>
      <c r="Q22" s="153"/>
      <c r="R22" s="153"/>
      <c r="S22" s="153"/>
      <c r="T22" s="153"/>
      <c r="U22" s="153"/>
      <c r="V22" s="154"/>
    </row>
    <row r="23" spans="1:28" ht="20.100000000000001" customHeight="1" x14ac:dyDescent="0.2">
      <c r="A23" s="233"/>
      <c r="C23" s="158"/>
      <c r="D23" s="159"/>
      <c r="E23" s="159"/>
      <c r="F23" s="160"/>
      <c r="L23" s="162"/>
      <c r="M23" s="153"/>
      <c r="N23" s="153"/>
      <c r="O23" s="153"/>
      <c r="P23" s="153"/>
      <c r="Q23" s="153"/>
      <c r="R23" s="153"/>
      <c r="S23" s="153"/>
      <c r="T23" s="153"/>
      <c r="U23" s="153"/>
      <c r="V23" s="154"/>
    </row>
    <row r="24" spans="1:28" ht="20.100000000000001" customHeight="1" x14ac:dyDescent="0.2">
      <c r="A24" s="233"/>
      <c r="C24" s="226" t="s">
        <v>84</v>
      </c>
      <c r="D24" s="244"/>
      <c r="E24" s="128">
        <f xml:space="preserve"> IF(ABS(MAX(Moment)) &gt; ABS(MIN(Moment)), ABS(MAX(Moment)), ABS(MIN(Moment)))</f>
        <v>0</v>
      </c>
      <c r="F24" s="172" t="s">
        <v>150</v>
      </c>
      <c r="L24" s="162"/>
      <c r="M24" s="153"/>
      <c r="N24" s="153"/>
      <c r="O24" s="153"/>
      <c r="P24" s="153"/>
      <c r="Q24" s="153"/>
      <c r="R24" s="153"/>
      <c r="S24" s="153"/>
      <c r="T24" s="153"/>
      <c r="U24" s="153"/>
      <c r="V24" s="154"/>
      <c r="Y24" s="19"/>
    </row>
    <row r="25" spans="1:28" ht="20.100000000000001" customHeight="1" x14ac:dyDescent="0.2">
      <c r="A25" s="233"/>
      <c r="C25" s="158" t="str">
        <f>IF( L&lt;=0,   "Error: L must be greater than zero",             IF( E&lt;=0,  "Error: E must be greater than zero.",              IF( I&lt;=0,   "Error: I must be greater than zero.",""   )))</f>
        <v>Error: L must be greater than zero</v>
      </c>
      <c r="D25" s="159"/>
      <c r="E25" s="132"/>
      <c r="F25" s="160"/>
      <c r="L25" s="162"/>
      <c r="M25" s="153"/>
      <c r="N25" s="153"/>
      <c r="O25" s="153"/>
      <c r="P25" s="153"/>
      <c r="Q25" s="153"/>
      <c r="R25" s="153"/>
      <c r="S25" s="153"/>
      <c r="T25" s="153"/>
      <c r="U25" s="153"/>
      <c r="V25" s="154"/>
      <c r="W25" s="16"/>
    </row>
    <row r="26" spans="1:28" ht="20.100000000000001" customHeight="1" x14ac:dyDescent="0.2">
      <c r="A26" s="233"/>
      <c r="C26" s="226" t="s">
        <v>86</v>
      </c>
      <c r="D26" s="244"/>
      <c r="E26" s="128">
        <f xml:space="preserve"> IF(ABS(MAX(Shear)) &gt; ABS(MIN(Shear)), ABS(MAX(Shear)), ABS(MIN(Shear)))</f>
        <v>0</v>
      </c>
      <c r="F26" s="172" t="s">
        <v>148</v>
      </c>
      <c r="L26" s="205" t="s">
        <v>55</v>
      </c>
      <c r="M26" s="153"/>
      <c r="N26" s="153"/>
      <c r="O26" s="153"/>
      <c r="P26" s="153"/>
      <c r="Q26" s="153"/>
      <c r="R26" s="153"/>
      <c r="S26" s="153"/>
      <c r="T26" s="153"/>
      <c r="U26" s="153"/>
      <c r="V26" s="154"/>
      <c r="W26" s="16"/>
    </row>
    <row r="27" spans="1:28" ht="20.100000000000001" customHeight="1" x14ac:dyDescent="0.2">
      <c r="A27" s="233"/>
      <c r="C27" s="176" t="str">
        <f>IF(a&lt;0,"Error: Length ""a"" must be greater than or equal to zero.",IF(a&gt;= L,"Error: Length ""a"" must be less than L.",""))</f>
        <v>Error: Length "a" must be less than L.</v>
      </c>
      <c r="D27" s="159"/>
      <c r="E27" s="177"/>
      <c r="F27" s="174"/>
      <c r="G27" s="14"/>
      <c r="L27" s="162"/>
      <c r="M27" s="153"/>
      <c r="N27" s="153"/>
      <c r="O27" s="153"/>
      <c r="P27" s="153"/>
      <c r="Q27" s="153"/>
      <c r="R27" s="153"/>
      <c r="S27" s="153"/>
      <c r="T27" s="153"/>
      <c r="U27" s="153"/>
      <c r="V27" s="154"/>
      <c r="X27" s="16"/>
      <c r="Y27" s="19"/>
    </row>
    <row r="28" spans="1:28" ht="20.100000000000001" customHeight="1" x14ac:dyDescent="0.2">
      <c r="A28" s="233"/>
      <c r="C28" s="224" t="s">
        <v>85</v>
      </c>
      <c r="D28" s="245"/>
      <c r="E28" s="167" t="e">
        <f xml:space="preserve"> IF(ABS(MAX(Deflection)) &gt; ABS(MIN(Deflection)), ABS(MAX(Deflection)), ABS(MIN(Deflection)))</f>
        <v>#DIV/0!</v>
      </c>
      <c r="F28" s="172" t="s">
        <v>151</v>
      </c>
      <c r="G28" s="14"/>
      <c r="H28" s="14"/>
      <c r="I28" s="15"/>
      <c r="L28" s="162"/>
      <c r="M28" s="153"/>
      <c r="N28" s="153"/>
      <c r="O28" s="153"/>
      <c r="P28" s="153"/>
      <c r="Q28" s="153"/>
      <c r="R28" s="153"/>
      <c r="S28" s="153"/>
      <c r="T28" s="153"/>
      <c r="U28" s="153"/>
      <c r="V28" s="154"/>
    </row>
    <row r="29" spans="1:28" ht="20.100000000000001" customHeight="1" x14ac:dyDescent="0.2">
      <c r="A29" s="233"/>
      <c r="C29" s="158"/>
      <c r="D29" s="159"/>
      <c r="E29" s="178"/>
      <c r="F29" s="160"/>
      <c r="G29" s="14"/>
      <c r="H29" s="14"/>
      <c r="I29" s="15"/>
      <c r="L29" s="162"/>
      <c r="M29" s="153"/>
      <c r="N29" s="153"/>
      <c r="O29" s="153"/>
      <c r="P29" s="153"/>
      <c r="Q29" s="153"/>
      <c r="R29" s="153"/>
      <c r="S29" s="153"/>
      <c r="T29" s="153"/>
      <c r="U29" s="153"/>
      <c r="V29" s="154"/>
    </row>
    <row r="30" spans="1:28" ht="20.100000000000001" customHeight="1" x14ac:dyDescent="0.2">
      <c r="A30" s="233"/>
      <c r="C30" s="224" t="s">
        <v>87</v>
      </c>
      <c r="D30" s="245"/>
      <c r="E30" s="129">
        <f xml:space="preserve"> -D186</f>
        <v>0</v>
      </c>
      <c r="F30" s="172" t="s">
        <v>148</v>
      </c>
      <c r="G30" s="14"/>
      <c r="H30" s="14"/>
      <c r="I30" s="15"/>
      <c r="L30" s="162"/>
      <c r="M30" s="153"/>
      <c r="N30" s="153"/>
      <c r="O30" s="153"/>
      <c r="P30" s="153"/>
      <c r="Q30" s="153"/>
      <c r="R30" s="153"/>
      <c r="S30" s="153"/>
      <c r="T30" s="153"/>
      <c r="U30" s="153"/>
      <c r="V30" s="154"/>
    </row>
    <row r="31" spans="1:28" ht="20.100000000000001" customHeight="1" x14ac:dyDescent="0.2">
      <c r="A31" s="233"/>
      <c r="C31" s="158"/>
      <c r="D31" s="159"/>
      <c r="E31" s="136"/>
      <c r="F31" s="160"/>
      <c r="G31" s="14"/>
      <c r="H31" s="14"/>
      <c r="I31" s="15"/>
      <c r="L31" s="162"/>
      <c r="M31" s="153"/>
      <c r="N31" s="153"/>
      <c r="O31" s="153"/>
      <c r="P31" s="153"/>
      <c r="Q31" s="153"/>
      <c r="R31" s="153"/>
      <c r="S31" s="153"/>
      <c r="T31" s="153"/>
      <c r="U31" s="153"/>
      <c r="V31" s="154"/>
    </row>
    <row r="32" spans="1:28" ht="20.100000000000001" customHeight="1" x14ac:dyDescent="0.2">
      <c r="A32" s="233"/>
      <c r="C32" s="224" t="s">
        <v>88</v>
      </c>
      <c r="D32" s="245"/>
      <c r="E32" s="129">
        <f xml:space="preserve"> E186</f>
        <v>0</v>
      </c>
      <c r="F32" s="172" t="s">
        <v>150</v>
      </c>
      <c r="G32" s="14"/>
      <c r="H32" s="14"/>
      <c r="I32" s="15"/>
      <c r="L32" s="162"/>
      <c r="M32" s="153"/>
      <c r="N32" s="153"/>
      <c r="O32" s="153"/>
      <c r="P32" s="153"/>
      <c r="Q32" s="153"/>
      <c r="R32" s="153"/>
      <c r="S32" s="153"/>
      <c r="T32" s="153"/>
      <c r="U32" s="153"/>
      <c r="V32" s="154"/>
    </row>
    <row r="33" spans="1:22" ht="20.100000000000001" customHeight="1" thickBot="1" x14ac:dyDescent="0.25">
      <c r="A33" s="233"/>
      <c r="C33" s="163"/>
      <c r="D33" s="164"/>
      <c r="E33" s="164"/>
      <c r="F33" s="165"/>
      <c r="G33" s="14"/>
      <c r="H33" s="14"/>
      <c r="I33" s="15"/>
      <c r="L33" s="205" t="s">
        <v>71</v>
      </c>
      <c r="M33" s="153"/>
      <c r="N33" s="153"/>
      <c r="O33" s="153"/>
      <c r="P33" s="153"/>
      <c r="Q33" s="153"/>
      <c r="R33" s="153"/>
      <c r="S33" s="153"/>
      <c r="T33" s="153"/>
      <c r="U33" s="153"/>
      <c r="V33" s="154"/>
    </row>
    <row r="34" spans="1:22" ht="20.100000000000001" customHeight="1" x14ac:dyDescent="0.2">
      <c r="B34" s="27"/>
      <c r="F34" s="14"/>
      <c r="G34" s="14"/>
      <c r="H34" s="14"/>
      <c r="I34" s="15"/>
      <c r="L34" s="162"/>
      <c r="M34" s="153"/>
      <c r="N34" s="153"/>
      <c r="O34" s="153"/>
      <c r="P34" s="153"/>
      <c r="Q34" s="153"/>
      <c r="R34" s="153"/>
      <c r="S34" s="153"/>
      <c r="T34" s="153"/>
      <c r="U34" s="153"/>
      <c r="V34" s="154"/>
    </row>
    <row r="35" spans="1:22" ht="20.100000000000001" customHeight="1" x14ac:dyDescent="0.2">
      <c r="B35" s="27"/>
      <c r="F35" s="14"/>
      <c r="G35" s="14"/>
      <c r="I35" s="15"/>
      <c r="L35" s="162"/>
      <c r="M35" s="153"/>
      <c r="N35" s="153" t="s">
        <v>57</v>
      </c>
      <c r="O35" s="153"/>
      <c r="P35" s="153"/>
      <c r="Q35" s="153"/>
      <c r="R35" s="153"/>
      <c r="S35" s="153"/>
      <c r="T35" s="153"/>
      <c r="U35" s="153"/>
      <c r="V35" s="154"/>
    </row>
    <row r="36" spans="1:22" ht="20.100000000000001" customHeight="1" x14ac:dyDescent="0.2">
      <c r="F36" s="14"/>
      <c r="G36" s="14"/>
      <c r="I36" s="15"/>
      <c r="L36" s="162"/>
      <c r="M36" s="153"/>
      <c r="N36" s="153"/>
      <c r="O36" s="153"/>
      <c r="P36" s="153"/>
      <c r="Q36" s="153"/>
      <c r="R36" s="153"/>
      <c r="S36" s="153"/>
      <c r="T36" s="153"/>
      <c r="U36" s="153"/>
      <c r="V36" s="154"/>
    </row>
    <row r="37" spans="1:22" ht="20.100000000000001" customHeight="1" x14ac:dyDescent="0.2">
      <c r="F37" s="14"/>
      <c r="G37" s="14"/>
      <c r="I37" s="15"/>
      <c r="L37" s="162"/>
      <c r="M37" s="153"/>
      <c r="N37" s="153"/>
      <c r="O37" s="153"/>
      <c r="P37" s="153"/>
      <c r="Q37" s="153"/>
      <c r="R37" s="153"/>
      <c r="S37" s="153"/>
      <c r="T37" s="153"/>
      <c r="U37" s="153"/>
      <c r="V37" s="154"/>
    </row>
    <row r="38" spans="1:22" ht="20.100000000000001" customHeight="1" x14ac:dyDescent="0.2">
      <c r="F38" s="14"/>
      <c r="G38" s="14"/>
      <c r="I38" s="15"/>
      <c r="L38" s="162"/>
      <c r="M38" s="153"/>
      <c r="N38" s="153"/>
      <c r="O38" s="153"/>
      <c r="P38" s="153"/>
      <c r="Q38" s="153"/>
      <c r="R38" s="153"/>
      <c r="S38" s="153"/>
      <c r="T38" s="153"/>
      <c r="U38" s="153"/>
      <c r="V38" s="154"/>
    </row>
    <row r="39" spans="1:22" ht="20.100000000000001" customHeight="1" x14ac:dyDescent="0.2">
      <c r="F39" s="14"/>
      <c r="G39" s="14"/>
      <c r="I39" s="15"/>
      <c r="L39" s="162"/>
      <c r="M39" s="153"/>
      <c r="N39" s="153"/>
      <c r="O39" s="153"/>
      <c r="P39" s="153"/>
      <c r="Q39" s="153"/>
      <c r="R39" s="153"/>
      <c r="S39" s="153"/>
      <c r="T39" s="153"/>
      <c r="U39" s="153"/>
      <c r="V39" s="154"/>
    </row>
    <row r="40" spans="1:22" ht="20.100000000000001" customHeight="1" x14ac:dyDescent="0.2">
      <c r="F40" s="14"/>
      <c r="G40" s="14"/>
      <c r="I40" s="15"/>
      <c r="L40" s="150"/>
      <c r="M40" s="230" t="s">
        <v>164</v>
      </c>
      <c r="N40" s="230"/>
      <c r="O40" s="230"/>
      <c r="P40" s="230"/>
      <c r="Q40" s="230"/>
      <c r="R40" s="230"/>
      <c r="S40" s="230"/>
      <c r="T40" s="230"/>
      <c r="U40" s="230"/>
      <c r="V40" s="231"/>
    </row>
    <row r="41" spans="1:22" ht="20.100000000000001" customHeight="1" x14ac:dyDescent="0.2">
      <c r="F41" s="14"/>
      <c r="G41" s="14"/>
      <c r="I41" s="15"/>
      <c r="L41" s="162"/>
      <c r="M41" s="153"/>
      <c r="N41" s="153"/>
      <c r="O41" s="153"/>
      <c r="P41" s="153"/>
      <c r="Q41" s="153"/>
      <c r="R41" s="153"/>
      <c r="S41" s="153"/>
      <c r="T41" s="153"/>
      <c r="U41" s="153"/>
      <c r="V41" s="154"/>
    </row>
    <row r="42" spans="1:22" ht="20.100000000000001" customHeight="1" x14ac:dyDescent="0.2">
      <c r="F42" s="14"/>
      <c r="G42" s="14"/>
      <c r="I42" s="15"/>
      <c r="L42" s="205" t="s">
        <v>56</v>
      </c>
      <c r="M42" s="153"/>
      <c r="N42" s="153"/>
      <c r="O42" s="153"/>
      <c r="P42" s="153"/>
      <c r="Q42" s="153"/>
      <c r="R42" s="153"/>
      <c r="S42" s="153"/>
      <c r="T42" s="153"/>
      <c r="U42" s="153"/>
      <c r="V42" s="154"/>
    </row>
    <row r="43" spans="1:22" ht="20.100000000000001" customHeight="1" x14ac:dyDescent="0.2">
      <c r="F43" s="14"/>
      <c r="G43" s="14"/>
      <c r="I43" s="15"/>
      <c r="L43" s="162"/>
      <c r="M43" s="153"/>
      <c r="N43" s="153"/>
      <c r="O43" s="153"/>
      <c r="P43" s="153"/>
      <c r="Q43" s="153"/>
      <c r="R43" s="153"/>
      <c r="S43" s="153"/>
      <c r="T43" s="153"/>
      <c r="U43" s="153"/>
      <c r="V43" s="154"/>
    </row>
    <row r="44" spans="1:22" ht="20.100000000000001" customHeight="1" x14ac:dyDescent="0.2">
      <c r="F44" s="14"/>
      <c r="G44" s="14"/>
      <c r="I44" s="15"/>
      <c r="L44" s="162"/>
      <c r="M44" s="153"/>
      <c r="N44" s="153"/>
      <c r="O44" s="153"/>
      <c r="P44" s="153"/>
      <c r="Q44" s="153"/>
      <c r="R44" s="153"/>
      <c r="S44" s="153"/>
      <c r="T44" s="153"/>
      <c r="U44" s="153"/>
      <c r="V44" s="154"/>
    </row>
    <row r="45" spans="1:22" ht="20.100000000000001" customHeight="1" x14ac:dyDescent="0.2">
      <c r="F45" s="14"/>
      <c r="G45" s="14"/>
      <c r="I45" s="15"/>
      <c r="L45" s="162"/>
      <c r="M45" s="153"/>
      <c r="N45" s="153"/>
      <c r="O45" s="153"/>
      <c r="P45" s="153"/>
      <c r="Q45" s="153"/>
      <c r="R45" s="153"/>
      <c r="S45" s="153"/>
      <c r="T45" s="153"/>
      <c r="U45" s="153"/>
      <c r="V45" s="154"/>
    </row>
    <row r="46" spans="1:22" ht="20.100000000000001" customHeight="1" x14ac:dyDescent="0.2">
      <c r="F46" s="14"/>
      <c r="G46" s="14"/>
      <c r="I46" s="15"/>
      <c r="L46" s="162"/>
      <c r="M46" s="153"/>
      <c r="N46" s="153"/>
      <c r="O46" s="153"/>
      <c r="P46" s="153"/>
      <c r="Q46" s="153"/>
      <c r="R46" s="153"/>
      <c r="S46" s="153"/>
      <c r="T46" s="153"/>
      <c r="U46" s="153"/>
      <c r="V46" s="154"/>
    </row>
    <row r="47" spans="1:22" ht="20.100000000000001" customHeight="1" x14ac:dyDescent="0.2">
      <c r="B47" s="27"/>
      <c r="F47" s="14"/>
      <c r="G47" s="14"/>
      <c r="I47" s="15"/>
      <c r="L47" s="150"/>
      <c r="M47" s="232" t="s">
        <v>110</v>
      </c>
      <c r="N47" s="232"/>
      <c r="O47" s="232"/>
      <c r="P47" s="232"/>
      <c r="Q47" s="232"/>
      <c r="R47" s="232"/>
      <c r="S47" s="232"/>
      <c r="T47" s="143"/>
      <c r="U47" s="143"/>
      <c r="V47" s="168"/>
    </row>
    <row r="48" spans="1:22" ht="20.100000000000001" customHeight="1" x14ac:dyDescent="0.2">
      <c r="B48" s="27"/>
      <c r="F48" s="14"/>
      <c r="G48" s="14"/>
      <c r="I48" s="15"/>
      <c r="L48" s="162"/>
      <c r="M48" s="153"/>
      <c r="N48" s="153"/>
      <c r="O48" s="153"/>
      <c r="P48" s="153"/>
      <c r="Q48" s="153"/>
      <c r="R48" s="153"/>
      <c r="S48" s="153"/>
      <c r="T48" s="153"/>
      <c r="U48" s="153"/>
      <c r="V48" s="154"/>
    </row>
    <row r="49" spans="6:22" ht="20.100000000000001" customHeight="1" x14ac:dyDescent="0.2">
      <c r="F49" s="14"/>
      <c r="G49" s="14"/>
      <c r="I49" s="15"/>
      <c r="L49" s="162"/>
      <c r="M49" s="153"/>
      <c r="N49" s="153"/>
      <c r="O49" s="153"/>
      <c r="P49" s="153"/>
      <c r="Q49" s="153"/>
      <c r="R49" s="153"/>
      <c r="S49" s="153"/>
      <c r="T49" s="153"/>
      <c r="U49" s="153"/>
      <c r="V49" s="154"/>
    </row>
    <row r="50" spans="6:22" ht="20.100000000000001" customHeight="1" x14ac:dyDescent="0.2">
      <c r="F50" s="14"/>
      <c r="G50" s="14"/>
      <c r="I50" s="15"/>
      <c r="L50" s="162"/>
      <c r="M50" s="153"/>
      <c r="N50" s="153"/>
      <c r="O50" s="153"/>
      <c r="P50" s="153"/>
      <c r="Q50" s="153"/>
      <c r="R50" s="153"/>
      <c r="S50" s="153"/>
      <c r="T50" s="153"/>
      <c r="U50" s="153"/>
      <c r="V50" s="154"/>
    </row>
    <row r="51" spans="6:22" ht="20.100000000000001" customHeight="1" x14ac:dyDescent="0.2">
      <c r="F51" s="14"/>
      <c r="G51" s="14"/>
      <c r="I51" s="15"/>
      <c r="L51" s="162"/>
      <c r="M51" s="153"/>
      <c r="N51" s="153"/>
      <c r="O51" s="153"/>
      <c r="P51" s="153"/>
      <c r="Q51" s="153"/>
      <c r="R51" s="153"/>
      <c r="S51" s="153"/>
      <c r="T51" s="153"/>
      <c r="U51" s="153"/>
      <c r="V51" s="154"/>
    </row>
    <row r="52" spans="6:22" ht="20.100000000000001" customHeight="1" x14ac:dyDescent="0.2">
      <c r="F52" s="14"/>
      <c r="G52" s="14"/>
      <c r="I52" s="15"/>
      <c r="L52" s="162"/>
      <c r="M52" s="153"/>
      <c r="N52" s="153"/>
      <c r="O52" s="153"/>
      <c r="P52" s="153"/>
      <c r="Q52" s="153"/>
      <c r="R52" s="153"/>
      <c r="S52" s="153"/>
      <c r="T52" s="153"/>
      <c r="U52" s="153"/>
      <c r="V52" s="154"/>
    </row>
    <row r="53" spans="6:22" ht="20.100000000000001" customHeight="1" x14ac:dyDescent="0.2">
      <c r="F53" s="14"/>
      <c r="G53" s="14"/>
      <c r="I53" s="15"/>
      <c r="L53" s="162"/>
      <c r="M53" s="153"/>
      <c r="N53" s="153"/>
      <c r="O53" s="153"/>
      <c r="P53" s="153"/>
      <c r="Q53" s="153"/>
      <c r="R53" s="153"/>
      <c r="S53" s="153"/>
      <c r="T53" s="153"/>
      <c r="U53" s="153"/>
      <c r="V53" s="154"/>
    </row>
    <row r="54" spans="6:22" ht="20.100000000000001" customHeight="1" thickBot="1" x14ac:dyDescent="0.25">
      <c r="F54" s="14"/>
      <c r="G54" s="14"/>
      <c r="I54" s="15"/>
      <c r="L54" s="155"/>
      <c r="M54" s="156"/>
      <c r="N54" s="156"/>
      <c r="O54" s="156"/>
      <c r="P54" s="156"/>
      <c r="Q54" s="156"/>
      <c r="R54" s="156"/>
      <c r="S54" s="156"/>
      <c r="T54" s="156"/>
      <c r="U54" s="156"/>
      <c r="V54" s="157"/>
    </row>
    <row r="55" spans="6:22" ht="20.100000000000001" customHeight="1" x14ac:dyDescent="0.2">
      <c r="F55" s="14"/>
      <c r="G55" s="14"/>
      <c r="I55" s="15"/>
    </row>
    <row r="56" spans="6:22" ht="20.100000000000001" customHeight="1" x14ac:dyDescent="0.2">
      <c r="F56" s="14"/>
      <c r="G56" s="14"/>
      <c r="I56" s="15"/>
    </row>
    <row r="57" spans="6:22" ht="20.100000000000001" customHeight="1" x14ac:dyDescent="0.2">
      <c r="F57" s="14"/>
      <c r="G57" s="14"/>
      <c r="I57" s="15"/>
    </row>
    <row r="58" spans="6:22" ht="20.100000000000001" customHeight="1" x14ac:dyDescent="0.2">
      <c r="F58" s="14"/>
      <c r="G58" s="14"/>
      <c r="I58" s="15"/>
    </row>
    <row r="59" spans="6:22" ht="20.100000000000001" customHeight="1" x14ac:dyDescent="0.2">
      <c r="F59" s="14"/>
      <c r="G59" s="14"/>
      <c r="I59" s="15"/>
    </row>
    <row r="60" spans="6:22" ht="20.100000000000001" customHeight="1" x14ac:dyDescent="0.2">
      <c r="F60" s="14"/>
      <c r="G60" s="14"/>
      <c r="I60" s="15"/>
    </row>
    <row r="61" spans="6:22" ht="20.100000000000001" customHeight="1" x14ac:dyDescent="0.2">
      <c r="F61" s="14"/>
      <c r="G61" s="14"/>
      <c r="I61" s="15"/>
    </row>
    <row r="62" spans="6:22" ht="20.100000000000001" customHeight="1" x14ac:dyDescent="0.2">
      <c r="F62" s="14"/>
      <c r="G62" s="14"/>
      <c r="I62" s="15"/>
    </row>
    <row r="63" spans="6:22" ht="20.100000000000001" customHeight="1" x14ac:dyDescent="0.2">
      <c r="F63" s="14"/>
      <c r="G63" s="14"/>
      <c r="I63" s="15"/>
    </row>
    <row r="64" spans="6:22" ht="20.100000000000001" customHeight="1" x14ac:dyDescent="0.2">
      <c r="F64" s="14"/>
      <c r="G64" s="14"/>
      <c r="I64" s="15"/>
    </row>
    <row r="65" spans="2:9" ht="20.100000000000001" customHeight="1" x14ac:dyDescent="0.2">
      <c r="F65" s="14"/>
      <c r="G65" s="14"/>
      <c r="I65" s="15"/>
    </row>
    <row r="66" spans="2:9" ht="20.100000000000001" customHeight="1" x14ac:dyDescent="0.2">
      <c r="F66" s="14"/>
      <c r="G66" s="14"/>
      <c r="I66" s="15"/>
    </row>
    <row r="67" spans="2:9" ht="20.100000000000001" customHeight="1" x14ac:dyDescent="0.2">
      <c r="F67" s="14"/>
      <c r="G67" s="14"/>
      <c r="I67" s="15"/>
    </row>
    <row r="68" spans="2:9" ht="20.100000000000001" customHeight="1" x14ac:dyDescent="0.2">
      <c r="F68" s="14"/>
      <c r="G68" s="14"/>
      <c r="I68" s="15"/>
    </row>
    <row r="69" spans="2:9" ht="20.100000000000001" customHeight="1" x14ac:dyDescent="0.2">
      <c r="F69" s="14"/>
      <c r="G69" s="14"/>
      <c r="I69" s="15"/>
    </row>
    <row r="70" spans="2:9" ht="20.100000000000001" customHeight="1" x14ac:dyDescent="0.2">
      <c r="F70" s="14"/>
      <c r="G70" s="14"/>
      <c r="I70" s="15"/>
    </row>
    <row r="71" spans="2:9" ht="20.100000000000001" customHeight="1" x14ac:dyDescent="0.2">
      <c r="F71" s="14"/>
      <c r="G71" s="14"/>
      <c r="I71" s="15"/>
    </row>
    <row r="72" spans="2:9" ht="20.100000000000001" customHeight="1" x14ac:dyDescent="0.2">
      <c r="B72" s="27"/>
      <c r="F72" s="14"/>
      <c r="G72" s="14"/>
      <c r="I72" s="15"/>
    </row>
    <row r="73" spans="2:9" ht="20.100000000000001" customHeight="1" x14ac:dyDescent="0.2">
      <c r="F73" s="14"/>
      <c r="G73" s="14"/>
      <c r="I73" s="15"/>
    </row>
    <row r="74" spans="2:9" ht="20.100000000000001" customHeight="1" x14ac:dyDescent="0.2">
      <c r="F74" s="14"/>
      <c r="G74" s="14"/>
      <c r="I74" s="15"/>
    </row>
    <row r="75" spans="2:9" ht="20.100000000000001" customHeight="1" x14ac:dyDescent="0.2">
      <c r="F75" s="14"/>
      <c r="G75" s="14"/>
      <c r="I75" s="15"/>
    </row>
    <row r="76" spans="2:9" ht="20.100000000000001" customHeight="1" x14ac:dyDescent="0.2">
      <c r="F76" s="14"/>
      <c r="G76" s="14"/>
      <c r="I76" s="15"/>
    </row>
    <row r="77" spans="2:9" ht="20.100000000000001" customHeight="1" x14ac:dyDescent="0.2">
      <c r="F77" s="14"/>
      <c r="G77" s="14"/>
      <c r="I77" s="15"/>
    </row>
    <row r="78" spans="2:9" ht="20.100000000000001" customHeight="1" x14ac:dyDescent="0.2">
      <c r="F78" s="14"/>
      <c r="G78" s="14"/>
      <c r="I78" s="15"/>
    </row>
    <row r="79" spans="2:9" ht="20.100000000000001" customHeight="1" x14ac:dyDescent="0.2">
      <c r="F79" s="14"/>
      <c r="G79" s="14"/>
      <c r="I79" s="15"/>
    </row>
    <row r="80" spans="2:9" ht="20.100000000000001" customHeight="1" x14ac:dyDescent="0.2">
      <c r="F80" s="14"/>
      <c r="G80" s="14"/>
      <c r="I80" s="15"/>
    </row>
    <row r="81" spans="2:9" ht="20.100000000000001" customHeight="1" x14ac:dyDescent="0.2">
      <c r="F81" s="14"/>
      <c r="G81" s="14"/>
      <c r="I81" s="15"/>
    </row>
    <row r="82" spans="2:9" ht="20.100000000000001" customHeight="1" x14ac:dyDescent="0.25">
      <c r="E82" s="25"/>
      <c r="F82" s="25" t="s">
        <v>50</v>
      </c>
      <c r="G82" s="14"/>
      <c r="I82" s="15"/>
    </row>
    <row r="83" spans="2:9" ht="20.100000000000001" customHeight="1" x14ac:dyDescent="0.25">
      <c r="B83" s="25"/>
      <c r="C83" s="25"/>
      <c r="D83" s="25" t="s">
        <v>3</v>
      </c>
      <c r="E83" s="25" t="s">
        <v>90</v>
      </c>
      <c r="F83" s="25" t="s">
        <v>51</v>
      </c>
      <c r="G83" s="14"/>
      <c r="I83" s="15"/>
    </row>
    <row r="84" spans="2:9" ht="20.100000000000001" customHeight="1" x14ac:dyDescent="0.25">
      <c r="B84" s="33" t="s">
        <v>4</v>
      </c>
      <c r="C84" s="33" t="s">
        <v>5</v>
      </c>
      <c r="D84" s="33" t="s">
        <v>6</v>
      </c>
      <c r="E84" s="33" t="s">
        <v>7</v>
      </c>
      <c r="F84" s="33" t="s">
        <v>8</v>
      </c>
      <c r="G84" s="14"/>
      <c r="I84" s="15"/>
    </row>
    <row r="85" spans="2:9" ht="20.100000000000001" customHeight="1" x14ac:dyDescent="0.2">
      <c r="B85" s="52"/>
      <c r="C85" s="53" t="s">
        <v>153</v>
      </c>
      <c r="D85" s="53" t="s">
        <v>154</v>
      </c>
      <c r="E85" s="53" t="s">
        <v>155</v>
      </c>
      <c r="F85" s="53" t="s">
        <v>156</v>
      </c>
      <c r="G85" s="14"/>
      <c r="I85" s="15"/>
    </row>
    <row r="86" spans="2:9" ht="20.100000000000001" customHeight="1" x14ac:dyDescent="0.2">
      <c r="B86" s="186">
        <v>0</v>
      </c>
      <c r="C86" s="183">
        <v>0</v>
      </c>
      <c r="D86" s="184">
        <f t="shared" ref="D86:D117" si="0">AC190</f>
        <v>0</v>
      </c>
      <c r="E86" s="184">
        <f t="shared" ref="E86:E117" si="1">AD190</f>
        <v>0</v>
      </c>
      <c r="F86" s="182" t="e">
        <f t="shared" ref="F86:F117" si="2" xml:space="preserve"> AF190</f>
        <v>#DIV/0!</v>
      </c>
      <c r="G86" s="14"/>
      <c r="I86" s="15"/>
    </row>
    <row r="87" spans="2:9" ht="20.100000000000001" customHeight="1" x14ac:dyDescent="0.2">
      <c r="B87" s="187">
        <f>+B86+1</f>
        <v>1</v>
      </c>
      <c r="C87" s="185">
        <f t="shared" ref="C87:C118" si="3">B87*L/100</f>
        <v>0</v>
      </c>
      <c r="D87" s="144">
        <f t="shared" si="0"/>
        <v>0</v>
      </c>
      <c r="E87" s="144">
        <f t="shared" si="1"/>
        <v>0</v>
      </c>
      <c r="F87" s="180" t="e">
        <f t="shared" si="2"/>
        <v>#DIV/0!</v>
      </c>
      <c r="G87" s="14"/>
      <c r="I87" s="15"/>
    </row>
    <row r="88" spans="2:9" ht="20.100000000000001" customHeight="1" x14ac:dyDescent="0.2">
      <c r="B88" s="187">
        <f t="shared" ref="B88:B151" si="4">+B87+1</f>
        <v>2</v>
      </c>
      <c r="C88" s="185">
        <f t="shared" si="3"/>
        <v>0</v>
      </c>
      <c r="D88" s="144">
        <f t="shared" si="0"/>
        <v>0</v>
      </c>
      <c r="E88" s="144">
        <f t="shared" si="1"/>
        <v>0</v>
      </c>
      <c r="F88" s="180" t="e">
        <f t="shared" si="2"/>
        <v>#DIV/0!</v>
      </c>
      <c r="G88" s="14"/>
      <c r="I88" s="15"/>
    </row>
    <row r="89" spans="2:9" ht="20.100000000000001" customHeight="1" x14ac:dyDescent="0.2">
      <c r="B89" s="187">
        <f t="shared" si="4"/>
        <v>3</v>
      </c>
      <c r="C89" s="185">
        <f t="shared" si="3"/>
        <v>0</v>
      </c>
      <c r="D89" s="144">
        <f t="shared" si="0"/>
        <v>0</v>
      </c>
      <c r="E89" s="144">
        <f t="shared" si="1"/>
        <v>0</v>
      </c>
      <c r="F89" s="180" t="e">
        <f t="shared" si="2"/>
        <v>#DIV/0!</v>
      </c>
      <c r="G89" s="14"/>
      <c r="I89" s="15"/>
    </row>
    <row r="90" spans="2:9" ht="20.100000000000001" customHeight="1" x14ac:dyDescent="0.2">
      <c r="B90" s="187">
        <f t="shared" si="4"/>
        <v>4</v>
      </c>
      <c r="C90" s="185">
        <f t="shared" si="3"/>
        <v>0</v>
      </c>
      <c r="D90" s="144">
        <f t="shared" si="0"/>
        <v>0</v>
      </c>
      <c r="E90" s="144">
        <f t="shared" si="1"/>
        <v>0</v>
      </c>
      <c r="F90" s="180" t="e">
        <f t="shared" si="2"/>
        <v>#DIV/0!</v>
      </c>
      <c r="G90" s="14"/>
      <c r="I90" s="15"/>
    </row>
    <row r="91" spans="2:9" ht="20.100000000000001" customHeight="1" x14ac:dyDescent="0.2">
      <c r="B91" s="187">
        <f t="shared" si="4"/>
        <v>5</v>
      </c>
      <c r="C91" s="185">
        <f t="shared" si="3"/>
        <v>0</v>
      </c>
      <c r="D91" s="144">
        <f t="shared" si="0"/>
        <v>0</v>
      </c>
      <c r="E91" s="144">
        <f t="shared" si="1"/>
        <v>0</v>
      </c>
      <c r="F91" s="180" t="e">
        <f t="shared" si="2"/>
        <v>#DIV/0!</v>
      </c>
      <c r="G91" s="14"/>
      <c r="I91" s="15"/>
    </row>
    <row r="92" spans="2:9" ht="20.100000000000001" customHeight="1" x14ac:dyDescent="0.2">
      <c r="B92" s="187">
        <f t="shared" si="4"/>
        <v>6</v>
      </c>
      <c r="C92" s="185">
        <f t="shared" si="3"/>
        <v>0</v>
      </c>
      <c r="D92" s="144">
        <f t="shared" si="0"/>
        <v>0</v>
      </c>
      <c r="E92" s="144">
        <f t="shared" si="1"/>
        <v>0</v>
      </c>
      <c r="F92" s="180" t="e">
        <f t="shared" si="2"/>
        <v>#DIV/0!</v>
      </c>
      <c r="G92" s="14"/>
      <c r="I92" s="15"/>
    </row>
    <row r="93" spans="2:9" ht="20.100000000000001" customHeight="1" x14ac:dyDescent="0.2">
      <c r="B93" s="187">
        <f t="shared" si="4"/>
        <v>7</v>
      </c>
      <c r="C93" s="185">
        <f t="shared" si="3"/>
        <v>0</v>
      </c>
      <c r="D93" s="144">
        <f t="shared" si="0"/>
        <v>0</v>
      </c>
      <c r="E93" s="144">
        <f t="shared" si="1"/>
        <v>0</v>
      </c>
      <c r="F93" s="180" t="e">
        <f t="shared" si="2"/>
        <v>#DIV/0!</v>
      </c>
      <c r="G93" s="14"/>
      <c r="I93" s="15"/>
    </row>
    <row r="94" spans="2:9" ht="20.100000000000001" customHeight="1" x14ac:dyDescent="0.2">
      <c r="B94" s="187">
        <f t="shared" si="4"/>
        <v>8</v>
      </c>
      <c r="C94" s="185">
        <f t="shared" si="3"/>
        <v>0</v>
      </c>
      <c r="D94" s="144">
        <f t="shared" si="0"/>
        <v>0</v>
      </c>
      <c r="E94" s="144">
        <f t="shared" si="1"/>
        <v>0</v>
      </c>
      <c r="F94" s="180" t="e">
        <f t="shared" si="2"/>
        <v>#DIV/0!</v>
      </c>
      <c r="G94" s="14"/>
      <c r="I94" s="15"/>
    </row>
    <row r="95" spans="2:9" ht="20.100000000000001" customHeight="1" x14ac:dyDescent="0.2">
      <c r="B95" s="187">
        <f t="shared" si="4"/>
        <v>9</v>
      </c>
      <c r="C95" s="185">
        <f t="shared" si="3"/>
        <v>0</v>
      </c>
      <c r="D95" s="144">
        <f t="shared" si="0"/>
        <v>0</v>
      </c>
      <c r="E95" s="144">
        <f t="shared" si="1"/>
        <v>0</v>
      </c>
      <c r="F95" s="180" t="e">
        <f t="shared" si="2"/>
        <v>#DIV/0!</v>
      </c>
      <c r="G95" s="14"/>
      <c r="I95" s="15"/>
    </row>
    <row r="96" spans="2:9" ht="20.100000000000001" customHeight="1" x14ac:dyDescent="0.2">
      <c r="B96" s="187">
        <f t="shared" si="4"/>
        <v>10</v>
      </c>
      <c r="C96" s="185">
        <f t="shared" si="3"/>
        <v>0</v>
      </c>
      <c r="D96" s="144">
        <f t="shared" si="0"/>
        <v>0</v>
      </c>
      <c r="E96" s="144">
        <f t="shared" si="1"/>
        <v>0</v>
      </c>
      <c r="F96" s="180" t="e">
        <f t="shared" si="2"/>
        <v>#DIV/0!</v>
      </c>
      <c r="G96" s="14"/>
      <c r="I96" s="15"/>
    </row>
    <row r="97" spans="2:10" ht="20.100000000000001" customHeight="1" x14ac:dyDescent="0.2">
      <c r="B97" s="187">
        <f t="shared" si="4"/>
        <v>11</v>
      </c>
      <c r="C97" s="185">
        <f t="shared" si="3"/>
        <v>0</v>
      </c>
      <c r="D97" s="144">
        <f t="shared" si="0"/>
        <v>0</v>
      </c>
      <c r="E97" s="144">
        <f t="shared" si="1"/>
        <v>0</v>
      </c>
      <c r="F97" s="180" t="e">
        <f t="shared" si="2"/>
        <v>#DIV/0!</v>
      </c>
      <c r="G97" s="14"/>
      <c r="I97" s="15"/>
    </row>
    <row r="98" spans="2:10" ht="20.100000000000001" customHeight="1" x14ac:dyDescent="0.2">
      <c r="B98" s="187">
        <f t="shared" si="4"/>
        <v>12</v>
      </c>
      <c r="C98" s="185">
        <f t="shared" si="3"/>
        <v>0</v>
      </c>
      <c r="D98" s="144">
        <f t="shared" si="0"/>
        <v>0</v>
      </c>
      <c r="E98" s="144">
        <f t="shared" si="1"/>
        <v>0</v>
      </c>
      <c r="F98" s="180" t="e">
        <f t="shared" si="2"/>
        <v>#DIV/0!</v>
      </c>
      <c r="G98" s="14"/>
      <c r="I98" s="15"/>
    </row>
    <row r="99" spans="2:10" ht="20.100000000000001" customHeight="1" x14ac:dyDescent="0.2">
      <c r="B99" s="187">
        <f t="shared" si="4"/>
        <v>13</v>
      </c>
      <c r="C99" s="185">
        <f t="shared" si="3"/>
        <v>0</v>
      </c>
      <c r="D99" s="144">
        <f t="shared" si="0"/>
        <v>0</v>
      </c>
      <c r="E99" s="144">
        <f t="shared" si="1"/>
        <v>0</v>
      </c>
      <c r="F99" s="180" t="e">
        <f t="shared" si="2"/>
        <v>#DIV/0!</v>
      </c>
      <c r="G99" s="14"/>
      <c r="I99" s="15"/>
    </row>
    <row r="100" spans="2:10" ht="20.100000000000001" customHeight="1" x14ac:dyDescent="0.2">
      <c r="B100" s="187">
        <f t="shared" si="4"/>
        <v>14</v>
      </c>
      <c r="C100" s="185">
        <f t="shared" si="3"/>
        <v>0</v>
      </c>
      <c r="D100" s="144">
        <f t="shared" si="0"/>
        <v>0</v>
      </c>
      <c r="E100" s="144">
        <f t="shared" si="1"/>
        <v>0</v>
      </c>
      <c r="F100" s="180" t="e">
        <f t="shared" si="2"/>
        <v>#DIV/0!</v>
      </c>
      <c r="G100" s="14"/>
      <c r="I100" s="15"/>
    </row>
    <row r="101" spans="2:10" ht="20.100000000000001" customHeight="1" x14ac:dyDescent="0.2">
      <c r="B101" s="187">
        <f t="shared" si="4"/>
        <v>15</v>
      </c>
      <c r="C101" s="185">
        <f t="shared" si="3"/>
        <v>0</v>
      </c>
      <c r="D101" s="144">
        <f t="shared" si="0"/>
        <v>0</v>
      </c>
      <c r="E101" s="144">
        <f t="shared" si="1"/>
        <v>0</v>
      </c>
      <c r="F101" s="180" t="e">
        <f t="shared" si="2"/>
        <v>#DIV/0!</v>
      </c>
      <c r="G101" s="14"/>
      <c r="I101" s="15"/>
    </row>
    <row r="102" spans="2:10" ht="20.100000000000001" customHeight="1" x14ac:dyDescent="0.2">
      <c r="B102" s="187">
        <f t="shared" si="4"/>
        <v>16</v>
      </c>
      <c r="C102" s="185">
        <f t="shared" si="3"/>
        <v>0</v>
      </c>
      <c r="D102" s="144">
        <f t="shared" si="0"/>
        <v>0</v>
      </c>
      <c r="E102" s="144">
        <f t="shared" si="1"/>
        <v>0</v>
      </c>
      <c r="F102" s="180" t="e">
        <f t="shared" si="2"/>
        <v>#DIV/0!</v>
      </c>
      <c r="G102" s="14"/>
      <c r="I102" s="15"/>
    </row>
    <row r="103" spans="2:10" ht="20.100000000000001" customHeight="1" x14ac:dyDescent="0.2">
      <c r="B103" s="187">
        <f t="shared" si="4"/>
        <v>17</v>
      </c>
      <c r="C103" s="185">
        <f t="shared" si="3"/>
        <v>0</v>
      </c>
      <c r="D103" s="144">
        <f t="shared" si="0"/>
        <v>0</v>
      </c>
      <c r="E103" s="144">
        <f t="shared" si="1"/>
        <v>0</v>
      </c>
      <c r="F103" s="180" t="e">
        <f t="shared" si="2"/>
        <v>#DIV/0!</v>
      </c>
      <c r="G103" s="14"/>
      <c r="I103" s="15"/>
    </row>
    <row r="104" spans="2:10" ht="20.100000000000001" customHeight="1" x14ac:dyDescent="0.2">
      <c r="B104" s="187">
        <f t="shared" si="4"/>
        <v>18</v>
      </c>
      <c r="C104" s="185">
        <f t="shared" si="3"/>
        <v>0</v>
      </c>
      <c r="D104" s="144">
        <f t="shared" si="0"/>
        <v>0</v>
      </c>
      <c r="E104" s="144">
        <f t="shared" si="1"/>
        <v>0</v>
      </c>
      <c r="F104" s="180" t="e">
        <f t="shared" si="2"/>
        <v>#DIV/0!</v>
      </c>
      <c r="G104" s="14"/>
      <c r="I104" s="15"/>
    </row>
    <row r="105" spans="2:10" ht="20.100000000000001" customHeight="1" x14ac:dyDescent="0.2">
      <c r="B105" s="187">
        <f t="shared" si="4"/>
        <v>19</v>
      </c>
      <c r="C105" s="185">
        <f t="shared" si="3"/>
        <v>0</v>
      </c>
      <c r="D105" s="144">
        <f t="shared" si="0"/>
        <v>0</v>
      </c>
      <c r="E105" s="144">
        <f t="shared" si="1"/>
        <v>0</v>
      </c>
      <c r="F105" s="180" t="e">
        <f t="shared" si="2"/>
        <v>#DIV/0!</v>
      </c>
      <c r="G105" s="14"/>
      <c r="I105" s="15"/>
    </row>
    <row r="106" spans="2:10" ht="20.100000000000001" customHeight="1" x14ac:dyDescent="0.2">
      <c r="B106" s="187">
        <f t="shared" si="4"/>
        <v>20</v>
      </c>
      <c r="C106" s="185">
        <f t="shared" si="3"/>
        <v>0</v>
      </c>
      <c r="D106" s="144">
        <f t="shared" si="0"/>
        <v>0</v>
      </c>
      <c r="E106" s="144">
        <f t="shared" si="1"/>
        <v>0</v>
      </c>
      <c r="F106" s="180" t="e">
        <f t="shared" si="2"/>
        <v>#DIV/0!</v>
      </c>
      <c r="I106" s="15"/>
    </row>
    <row r="107" spans="2:10" ht="20.100000000000001" customHeight="1" x14ac:dyDescent="0.2">
      <c r="B107" s="187">
        <f t="shared" si="4"/>
        <v>21</v>
      </c>
      <c r="C107" s="185">
        <f t="shared" si="3"/>
        <v>0</v>
      </c>
      <c r="D107" s="144">
        <f t="shared" si="0"/>
        <v>0</v>
      </c>
      <c r="E107" s="144">
        <f t="shared" si="1"/>
        <v>0</v>
      </c>
      <c r="F107" s="180" t="e">
        <f t="shared" si="2"/>
        <v>#DIV/0!</v>
      </c>
      <c r="I107" s="15"/>
    </row>
    <row r="108" spans="2:10" ht="20.100000000000001" customHeight="1" x14ac:dyDescent="0.2">
      <c r="B108" s="187">
        <f t="shared" si="4"/>
        <v>22</v>
      </c>
      <c r="C108" s="185">
        <f t="shared" si="3"/>
        <v>0</v>
      </c>
      <c r="D108" s="144">
        <f t="shared" si="0"/>
        <v>0</v>
      </c>
      <c r="E108" s="144">
        <f t="shared" si="1"/>
        <v>0</v>
      </c>
      <c r="F108" s="180" t="e">
        <f t="shared" si="2"/>
        <v>#DIV/0!</v>
      </c>
      <c r="I108" s="15"/>
    </row>
    <row r="109" spans="2:10" ht="20.100000000000001" customHeight="1" x14ac:dyDescent="0.2">
      <c r="B109" s="187">
        <f t="shared" si="4"/>
        <v>23</v>
      </c>
      <c r="C109" s="185">
        <f t="shared" si="3"/>
        <v>0</v>
      </c>
      <c r="D109" s="144">
        <f t="shared" si="0"/>
        <v>0</v>
      </c>
      <c r="E109" s="144">
        <f t="shared" si="1"/>
        <v>0</v>
      </c>
      <c r="F109" s="180" t="e">
        <f t="shared" si="2"/>
        <v>#DIV/0!</v>
      </c>
      <c r="I109" s="15"/>
    </row>
    <row r="110" spans="2:10" ht="20.100000000000001" customHeight="1" x14ac:dyDescent="0.2">
      <c r="B110" s="187">
        <f t="shared" si="4"/>
        <v>24</v>
      </c>
      <c r="C110" s="185">
        <f t="shared" si="3"/>
        <v>0</v>
      </c>
      <c r="D110" s="144">
        <f t="shared" si="0"/>
        <v>0</v>
      </c>
      <c r="E110" s="144">
        <f t="shared" si="1"/>
        <v>0</v>
      </c>
      <c r="F110" s="180" t="e">
        <f t="shared" si="2"/>
        <v>#DIV/0!</v>
      </c>
      <c r="J110" s="26"/>
    </row>
    <row r="111" spans="2:10" ht="20.100000000000001" customHeight="1" x14ac:dyDescent="0.2">
      <c r="B111" s="187">
        <f t="shared" si="4"/>
        <v>25</v>
      </c>
      <c r="C111" s="185">
        <f t="shared" si="3"/>
        <v>0</v>
      </c>
      <c r="D111" s="144">
        <f t="shared" si="0"/>
        <v>0</v>
      </c>
      <c r="E111" s="144">
        <f t="shared" si="1"/>
        <v>0</v>
      </c>
      <c r="F111" s="180" t="e">
        <f t="shared" si="2"/>
        <v>#DIV/0!</v>
      </c>
      <c r="J111" s="19"/>
    </row>
    <row r="112" spans="2:10" ht="20.100000000000001" customHeight="1" x14ac:dyDescent="0.2">
      <c r="B112" s="187">
        <f t="shared" si="4"/>
        <v>26</v>
      </c>
      <c r="C112" s="185">
        <f t="shared" si="3"/>
        <v>0</v>
      </c>
      <c r="D112" s="144">
        <f t="shared" si="0"/>
        <v>0</v>
      </c>
      <c r="E112" s="144">
        <f t="shared" si="1"/>
        <v>0</v>
      </c>
      <c r="F112" s="180" t="e">
        <f t="shared" si="2"/>
        <v>#DIV/0!</v>
      </c>
      <c r="J112" s="19"/>
    </row>
    <row r="113" spans="2:10" ht="20.100000000000001" customHeight="1" x14ac:dyDescent="0.2">
      <c r="B113" s="187">
        <f t="shared" si="4"/>
        <v>27</v>
      </c>
      <c r="C113" s="185">
        <f t="shared" si="3"/>
        <v>0</v>
      </c>
      <c r="D113" s="144">
        <f t="shared" si="0"/>
        <v>0</v>
      </c>
      <c r="E113" s="144">
        <f t="shared" si="1"/>
        <v>0</v>
      </c>
      <c r="F113" s="180" t="e">
        <f t="shared" si="2"/>
        <v>#DIV/0!</v>
      </c>
      <c r="J113" s="19"/>
    </row>
    <row r="114" spans="2:10" ht="20.100000000000001" customHeight="1" x14ac:dyDescent="0.2">
      <c r="B114" s="187">
        <f t="shared" si="4"/>
        <v>28</v>
      </c>
      <c r="C114" s="185">
        <f t="shared" si="3"/>
        <v>0</v>
      </c>
      <c r="D114" s="144">
        <f t="shared" si="0"/>
        <v>0</v>
      </c>
      <c r="E114" s="144">
        <f t="shared" si="1"/>
        <v>0</v>
      </c>
      <c r="F114" s="180" t="e">
        <f t="shared" si="2"/>
        <v>#DIV/0!</v>
      </c>
      <c r="J114" s="19"/>
    </row>
    <row r="115" spans="2:10" ht="20.100000000000001" customHeight="1" x14ac:dyDescent="0.2">
      <c r="B115" s="187">
        <f t="shared" si="4"/>
        <v>29</v>
      </c>
      <c r="C115" s="185">
        <f t="shared" si="3"/>
        <v>0</v>
      </c>
      <c r="D115" s="144">
        <f t="shared" si="0"/>
        <v>0</v>
      </c>
      <c r="E115" s="144">
        <f t="shared" si="1"/>
        <v>0</v>
      </c>
      <c r="F115" s="180" t="e">
        <f t="shared" si="2"/>
        <v>#DIV/0!</v>
      </c>
      <c r="J115" s="19"/>
    </row>
    <row r="116" spans="2:10" ht="20.100000000000001" customHeight="1" x14ac:dyDescent="0.2">
      <c r="B116" s="187">
        <f t="shared" si="4"/>
        <v>30</v>
      </c>
      <c r="C116" s="185">
        <f t="shared" si="3"/>
        <v>0</v>
      </c>
      <c r="D116" s="144">
        <f t="shared" si="0"/>
        <v>0</v>
      </c>
      <c r="E116" s="144">
        <f t="shared" si="1"/>
        <v>0</v>
      </c>
      <c r="F116" s="180" t="e">
        <f t="shared" si="2"/>
        <v>#DIV/0!</v>
      </c>
      <c r="J116" s="19"/>
    </row>
    <row r="117" spans="2:10" ht="20.100000000000001" customHeight="1" x14ac:dyDescent="0.2">
      <c r="B117" s="187">
        <f t="shared" si="4"/>
        <v>31</v>
      </c>
      <c r="C117" s="185">
        <f t="shared" si="3"/>
        <v>0</v>
      </c>
      <c r="D117" s="144">
        <f t="shared" si="0"/>
        <v>0</v>
      </c>
      <c r="E117" s="144">
        <f t="shared" si="1"/>
        <v>0</v>
      </c>
      <c r="F117" s="180" t="e">
        <f t="shared" si="2"/>
        <v>#DIV/0!</v>
      </c>
      <c r="J117" s="19"/>
    </row>
    <row r="118" spans="2:10" ht="20.100000000000001" customHeight="1" x14ac:dyDescent="0.2">
      <c r="B118" s="187">
        <f t="shared" si="4"/>
        <v>32</v>
      </c>
      <c r="C118" s="185">
        <f t="shared" si="3"/>
        <v>0</v>
      </c>
      <c r="D118" s="144">
        <f t="shared" ref="D118:D149" si="5">AC222</f>
        <v>0</v>
      </c>
      <c r="E118" s="144">
        <f t="shared" ref="E118:E149" si="6">AD222</f>
        <v>0</v>
      </c>
      <c r="F118" s="180" t="e">
        <f t="shared" ref="F118:F149" si="7" xml:space="preserve"> AF222</f>
        <v>#DIV/0!</v>
      </c>
      <c r="J118" s="19"/>
    </row>
    <row r="119" spans="2:10" ht="20.100000000000001" customHeight="1" x14ac:dyDescent="0.2">
      <c r="B119" s="187">
        <f t="shared" si="4"/>
        <v>33</v>
      </c>
      <c r="C119" s="185">
        <f t="shared" ref="C119:C150" si="8">B119*L/100</f>
        <v>0</v>
      </c>
      <c r="D119" s="144">
        <f t="shared" si="5"/>
        <v>0</v>
      </c>
      <c r="E119" s="144">
        <f t="shared" si="6"/>
        <v>0</v>
      </c>
      <c r="F119" s="180" t="e">
        <f t="shared" si="7"/>
        <v>#DIV/0!</v>
      </c>
      <c r="J119" s="19"/>
    </row>
    <row r="120" spans="2:10" ht="20.100000000000001" customHeight="1" x14ac:dyDescent="0.2">
      <c r="B120" s="187">
        <f t="shared" si="4"/>
        <v>34</v>
      </c>
      <c r="C120" s="185">
        <f t="shared" si="8"/>
        <v>0</v>
      </c>
      <c r="D120" s="144">
        <f t="shared" si="5"/>
        <v>0</v>
      </c>
      <c r="E120" s="144">
        <f t="shared" si="6"/>
        <v>0</v>
      </c>
      <c r="F120" s="180" t="e">
        <f t="shared" si="7"/>
        <v>#DIV/0!</v>
      </c>
      <c r="J120" s="19"/>
    </row>
    <row r="121" spans="2:10" ht="20.100000000000001" customHeight="1" x14ac:dyDescent="0.2">
      <c r="B121" s="187">
        <f t="shared" si="4"/>
        <v>35</v>
      </c>
      <c r="C121" s="185">
        <f t="shared" si="8"/>
        <v>0</v>
      </c>
      <c r="D121" s="144">
        <f t="shared" si="5"/>
        <v>0</v>
      </c>
      <c r="E121" s="144">
        <f t="shared" si="6"/>
        <v>0</v>
      </c>
      <c r="F121" s="180" t="e">
        <f t="shared" si="7"/>
        <v>#DIV/0!</v>
      </c>
      <c r="J121" s="19"/>
    </row>
    <row r="122" spans="2:10" ht="20.100000000000001" customHeight="1" x14ac:dyDescent="0.2">
      <c r="B122" s="187">
        <f t="shared" si="4"/>
        <v>36</v>
      </c>
      <c r="C122" s="185">
        <f t="shared" si="8"/>
        <v>0</v>
      </c>
      <c r="D122" s="144">
        <f t="shared" si="5"/>
        <v>0</v>
      </c>
      <c r="E122" s="144">
        <f t="shared" si="6"/>
        <v>0</v>
      </c>
      <c r="F122" s="180" t="e">
        <f t="shared" si="7"/>
        <v>#DIV/0!</v>
      </c>
      <c r="J122" s="19"/>
    </row>
    <row r="123" spans="2:10" ht="20.100000000000001" customHeight="1" x14ac:dyDescent="0.2">
      <c r="B123" s="187">
        <f t="shared" si="4"/>
        <v>37</v>
      </c>
      <c r="C123" s="185">
        <f t="shared" si="8"/>
        <v>0</v>
      </c>
      <c r="D123" s="144">
        <f t="shared" si="5"/>
        <v>0</v>
      </c>
      <c r="E123" s="144">
        <f t="shared" si="6"/>
        <v>0</v>
      </c>
      <c r="F123" s="180" t="e">
        <f t="shared" si="7"/>
        <v>#DIV/0!</v>
      </c>
      <c r="J123" s="19"/>
    </row>
    <row r="124" spans="2:10" ht="20.100000000000001" customHeight="1" x14ac:dyDescent="0.2">
      <c r="B124" s="187">
        <f t="shared" si="4"/>
        <v>38</v>
      </c>
      <c r="C124" s="185">
        <f t="shared" si="8"/>
        <v>0</v>
      </c>
      <c r="D124" s="144">
        <f t="shared" si="5"/>
        <v>0</v>
      </c>
      <c r="E124" s="144">
        <f t="shared" si="6"/>
        <v>0</v>
      </c>
      <c r="F124" s="180" t="e">
        <f t="shared" si="7"/>
        <v>#DIV/0!</v>
      </c>
      <c r="J124" s="19"/>
    </row>
    <row r="125" spans="2:10" ht="20.100000000000001" customHeight="1" x14ac:dyDescent="0.2">
      <c r="B125" s="187">
        <f t="shared" si="4"/>
        <v>39</v>
      </c>
      <c r="C125" s="185">
        <f t="shared" si="8"/>
        <v>0</v>
      </c>
      <c r="D125" s="144">
        <f t="shared" si="5"/>
        <v>0</v>
      </c>
      <c r="E125" s="144">
        <f t="shared" si="6"/>
        <v>0</v>
      </c>
      <c r="F125" s="180" t="e">
        <f t="shared" si="7"/>
        <v>#DIV/0!</v>
      </c>
      <c r="J125" s="19"/>
    </row>
    <row r="126" spans="2:10" ht="20.100000000000001" customHeight="1" x14ac:dyDescent="0.2">
      <c r="B126" s="187">
        <f t="shared" si="4"/>
        <v>40</v>
      </c>
      <c r="C126" s="185">
        <f t="shared" si="8"/>
        <v>0</v>
      </c>
      <c r="D126" s="144">
        <f t="shared" si="5"/>
        <v>0</v>
      </c>
      <c r="E126" s="144">
        <f t="shared" si="6"/>
        <v>0</v>
      </c>
      <c r="F126" s="180" t="e">
        <f t="shared" si="7"/>
        <v>#DIV/0!</v>
      </c>
      <c r="J126" s="19"/>
    </row>
    <row r="127" spans="2:10" ht="20.100000000000001" customHeight="1" x14ac:dyDescent="0.2">
      <c r="B127" s="187">
        <f t="shared" si="4"/>
        <v>41</v>
      </c>
      <c r="C127" s="185">
        <f t="shared" si="8"/>
        <v>0</v>
      </c>
      <c r="D127" s="144">
        <f t="shared" si="5"/>
        <v>0</v>
      </c>
      <c r="E127" s="144">
        <f t="shared" si="6"/>
        <v>0</v>
      </c>
      <c r="F127" s="180" t="e">
        <f t="shared" si="7"/>
        <v>#DIV/0!</v>
      </c>
      <c r="J127" s="19"/>
    </row>
    <row r="128" spans="2:10" ht="20.100000000000001" customHeight="1" x14ac:dyDescent="0.2">
      <c r="B128" s="187">
        <f t="shared" si="4"/>
        <v>42</v>
      </c>
      <c r="C128" s="185">
        <f t="shared" si="8"/>
        <v>0</v>
      </c>
      <c r="D128" s="144">
        <f t="shared" si="5"/>
        <v>0</v>
      </c>
      <c r="E128" s="144">
        <f t="shared" si="6"/>
        <v>0</v>
      </c>
      <c r="F128" s="180" t="e">
        <f t="shared" si="7"/>
        <v>#DIV/0!</v>
      </c>
      <c r="J128" s="19"/>
    </row>
    <row r="129" spans="2:18" ht="20.100000000000001" customHeight="1" x14ac:dyDescent="0.2">
      <c r="B129" s="187">
        <f t="shared" si="4"/>
        <v>43</v>
      </c>
      <c r="C129" s="185">
        <f t="shared" si="8"/>
        <v>0</v>
      </c>
      <c r="D129" s="144">
        <f t="shared" si="5"/>
        <v>0</v>
      </c>
      <c r="E129" s="144">
        <f t="shared" si="6"/>
        <v>0</v>
      </c>
      <c r="F129" s="180" t="e">
        <f t="shared" si="7"/>
        <v>#DIV/0!</v>
      </c>
      <c r="J129" s="19"/>
    </row>
    <row r="130" spans="2:18" ht="20.100000000000001" customHeight="1" x14ac:dyDescent="0.2">
      <c r="B130" s="187">
        <f t="shared" si="4"/>
        <v>44</v>
      </c>
      <c r="C130" s="185">
        <f t="shared" si="8"/>
        <v>0</v>
      </c>
      <c r="D130" s="144">
        <f t="shared" si="5"/>
        <v>0</v>
      </c>
      <c r="E130" s="144">
        <f t="shared" si="6"/>
        <v>0</v>
      </c>
      <c r="F130" s="180" t="e">
        <f t="shared" si="7"/>
        <v>#DIV/0!</v>
      </c>
      <c r="J130" s="19"/>
    </row>
    <row r="131" spans="2:18" ht="20.100000000000001" customHeight="1" x14ac:dyDescent="0.2">
      <c r="B131" s="187">
        <f t="shared" si="4"/>
        <v>45</v>
      </c>
      <c r="C131" s="185">
        <f t="shared" si="8"/>
        <v>0</v>
      </c>
      <c r="D131" s="144">
        <f t="shared" si="5"/>
        <v>0</v>
      </c>
      <c r="E131" s="144">
        <f t="shared" si="6"/>
        <v>0</v>
      </c>
      <c r="F131" s="180" t="e">
        <f t="shared" si="7"/>
        <v>#DIV/0!</v>
      </c>
      <c r="J131" s="19"/>
    </row>
    <row r="132" spans="2:18" ht="20.100000000000001" customHeight="1" x14ac:dyDescent="0.2">
      <c r="B132" s="187">
        <f t="shared" si="4"/>
        <v>46</v>
      </c>
      <c r="C132" s="185">
        <f t="shared" si="8"/>
        <v>0</v>
      </c>
      <c r="D132" s="144">
        <f t="shared" si="5"/>
        <v>0</v>
      </c>
      <c r="E132" s="144">
        <f t="shared" si="6"/>
        <v>0</v>
      </c>
      <c r="F132" s="180" t="e">
        <f t="shared" si="7"/>
        <v>#DIV/0!</v>
      </c>
      <c r="J132" s="19"/>
    </row>
    <row r="133" spans="2:18" ht="20.100000000000001" customHeight="1" x14ac:dyDescent="0.2">
      <c r="B133" s="187">
        <f t="shared" si="4"/>
        <v>47</v>
      </c>
      <c r="C133" s="185">
        <f t="shared" si="8"/>
        <v>0</v>
      </c>
      <c r="D133" s="144">
        <f t="shared" si="5"/>
        <v>0</v>
      </c>
      <c r="E133" s="144">
        <f t="shared" si="6"/>
        <v>0</v>
      </c>
      <c r="F133" s="180" t="e">
        <f t="shared" si="7"/>
        <v>#DIV/0!</v>
      </c>
      <c r="J133" s="19"/>
    </row>
    <row r="134" spans="2:18" ht="20.100000000000001" customHeight="1" x14ac:dyDescent="0.2">
      <c r="B134" s="187">
        <f t="shared" si="4"/>
        <v>48</v>
      </c>
      <c r="C134" s="185">
        <f t="shared" si="8"/>
        <v>0</v>
      </c>
      <c r="D134" s="144">
        <f t="shared" si="5"/>
        <v>0</v>
      </c>
      <c r="E134" s="144">
        <f t="shared" si="6"/>
        <v>0</v>
      </c>
      <c r="F134" s="180" t="e">
        <f t="shared" si="7"/>
        <v>#DIV/0!</v>
      </c>
      <c r="J134" s="19"/>
    </row>
    <row r="135" spans="2:18" ht="20.100000000000001" customHeight="1" x14ac:dyDescent="0.2">
      <c r="B135" s="187">
        <f t="shared" si="4"/>
        <v>49</v>
      </c>
      <c r="C135" s="185">
        <f t="shared" si="8"/>
        <v>0</v>
      </c>
      <c r="D135" s="144">
        <f t="shared" si="5"/>
        <v>0</v>
      </c>
      <c r="E135" s="144">
        <f t="shared" si="6"/>
        <v>0</v>
      </c>
      <c r="F135" s="180" t="e">
        <f t="shared" si="7"/>
        <v>#DIV/0!</v>
      </c>
      <c r="J135" s="19"/>
    </row>
    <row r="136" spans="2:18" ht="20.100000000000001" customHeight="1" x14ac:dyDescent="0.2">
      <c r="B136" s="187">
        <f t="shared" si="4"/>
        <v>50</v>
      </c>
      <c r="C136" s="185">
        <f t="shared" si="8"/>
        <v>0</v>
      </c>
      <c r="D136" s="144">
        <f t="shared" si="5"/>
        <v>0</v>
      </c>
      <c r="E136" s="144">
        <f t="shared" si="6"/>
        <v>0</v>
      </c>
      <c r="F136" s="180" t="e">
        <f t="shared" si="7"/>
        <v>#DIV/0!</v>
      </c>
      <c r="J136" s="19"/>
    </row>
    <row r="137" spans="2:18" ht="20.100000000000001" customHeight="1" x14ac:dyDescent="0.2">
      <c r="B137" s="187">
        <f t="shared" si="4"/>
        <v>51</v>
      </c>
      <c r="C137" s="185">
        <f t="shared" si="8"/>
        <v>0</v>
      </c>
      <c r="D137" s="144">
        <f t="shared" si="5"/>
        <v>0</v>
      </c>
      <c r="E137" s="144">
        <f t="shared" si="6"/>
        <v>0</v>
      </c>
      <c r="F137" s="180" t="e">
        <f t="shared" si="7"/>
        <v>#DIV/0!</v>
      </c>
      <c r="J137" s="19"/>
    </row>
    <row r="138" spans="2:18" ht="20.100000000000001" customHeight="1" x14ac:dyDescent="0.2">
      <c r="B138" s="187">
        <f t="shared" si="4"/>
        <v>52</v>
      </c>
      <c r="C138" s="185">
        <f t="shared" si="8"/>
        <v>0</v>
      </c>
      <c r="D138" s="144">
        <f t="shared" si="5"/>
        <v>0</v>
      </c>
      <c r="E138" s="144">
        <f t="shared" si="6"/>
        <v>0</v>
      </c>
      <c r="F138" s="180" t="e">
        <f t="shared" si="7"/>
        <v>#DIV/0!</v>
      </c>
      <c r="J138" s="19"/>
    </row>
    <row r="139" spans="2:18" ht="20.100000000000001" customHeight="1" x14ac:dyDescent="0.2">
      <c r="B139" s="187">
        <f t="shared" si="4"/>
        <v>53</v>
      </c>
      <c r="C139" s="185">
        <f t="shared" si="8"/>
        <v>0</v>
      </c>
      <c r="D139" s="144">
        <f t="shared" si="5"/>
        <v>0</v>
      </c>
      <c r="E139" s="144">
        <f t="shared" si="6"/>
        <v>0</v>
      </c>
      <c r="F139" s="180" t="e">
        <f t="shared" si="7"/>
        <v>#DIV/0!</v>
      </c>
      <c r="J139" s="19"/>
    </row>
    <row r="140" spans="2:18" ht="20.100000000000001" customHeight="1" x14ac:dyDescent="0.2">
      <c r="B140" s="187">
        <f t="shared" si="4"/>
        <v>54</v>
      </c>
      <c r="C140" s="185">
        <f t="shared" si="8"/>
        <v>0</v>
      </c>
      <c r="D140" s="144">
        <f t="shared" si="5"/>
        <v>0</v>
      </c>
      <c r="E140" s="144">
        <f t="shared" si="6"/>
        <v>0</v>
      </c>
      <c r="F140" s="180" t="e">
        <f t="shared" si="7"/>
        <v>#DIV/0!</v>
      </c>
      <c r="J140" s="19"/>
    </row>
    <row r="141" spans="2:18" ht="20.100000000000001" customHeight="1" x14ac:dyDescent="0.2">
      <c r="B141" s="187">
        <f t="shared" si="4"/>
        <v>55</v>
      </c>
      <c r="C141" s="185">
        <f t="shared" si="8"/>
        <v>0</v>
      </c>
      <c r="D141" s="144">
        <f t="shared" si="5"/>
        <v>0</v>
      </c>
      <c r="E141" s="144">
        <f t="shared" si="6"/>
        <v>0</v>
      </c>
      <c r="F141" s="180" t="e">
        <f t="shared" si="7"/>
        <v>#DIV/0!</v>
      </c>
      <c r="J141" s="19"/>
    </row>
    <row r="142" spans="2:18" ht="20.100000000000001" customHeight="1" x14ac:dyDescent="0.2">
      <c r="B142" s="187">
        <f t="shared" si="4"/>
        <v>56</v>
      </c>
      <c r="C142" s="185">
        <f t="shared" si="8"/>
        <v>0</v>
      </c>
      <c r="D142" s="144">
        <f t="shared" si="5"/>
        <v>0</v>
      </c>
      <c r="E142" s="144">
        <f t="shared" si="6"/>
        <v>0</v>
      </c>
      <c r="F142" s="180" t="e">
        <f t="shared" si="7"/>
        <v>#DIV/0!</v>
      </c>
      <c r="J142" s="19"/>
    </row>
    <row r="143" spans="2:18" ht="20.100000000000001" customHeight="1" x14ac:dyDescent="0.2">
      <c r="B143" s="187">
        <f t="shared" si="4"/>
        <v>57</v>
      </c>
      <c r="C143" s="185">
        <f t="shared" si="8"/>
        <v>0</v>
      </c>
      <c r="D143" s="144">
        <f t="shared" si="5"/>
        <v>0</v>
      </c>
      <c r="E143" s="144">
        <f t="shared" si="6"/>
        <v>0</v>
      </c>
      <c r="F143" s="180" t="e">
        <f t="shared" si="7"/>
        <v>#DIV/0!</v>
      </c>
      <c r="J143" s="19"/>
    </row>
    <row r="144" spans="2:18" ht="20.100000000000001" customHeight="1" x14ac:dyDescent="0.2">
      <c r="B144" s="187">
        <f t="shared" si="4"/>
        <v>58</v>
      </c>
      <c r="C144" s="185">
        <f t="shared" si="8"/>
        <v>0</v>
      </c>
      <c r="D144" s="144">
        <f t="shared" si="5"/>
        <v>0</v>
      </c>
      <c r="E144" s="144">
        <f t="shared" si="6"/>
        <v>0</v>
      </c>
      <c r="F144" s="180" t="e">
        <f t="shared" si="7"/>
        <v>#DIV/0!</v>
      </c>
      <c r="J144" s="19"/>
      <c r="N144" s="16"/>
      <c r="P144" s="16"/>
      <c r="R144" s="16"/>
    </row>
    <row r="145" spans="2:10" ht="20.100000000000001" customHeight="1" x14ac:dyDescent="0.2">
      <c r="B145" s="187">
        <f t="shared" si="4"/>
        <v>59</v>
      </c>
      <c r="C145" s="185">
        <f t="shared" si="8"/>
        <v>0</v>
      </c>
      <c r="D145" s="144">
        <f t="shared" si="5"/>
        <v>0</v>
      </c>
      <c r="E145" s="144">
        <f t="shared" si="6"/>
        <v>0</v>
      </c>
      <c r="F145" s="180" t="e">
        <f t="shared" si="7"/>
        <v>#DIV/0!</v>
      </c>
      <c r="J145" s="19"/>
    </row>
    <row r="146" spans="2:10" ht="20.100000000000001" customHeight="1" x14ac:dyDescent="0.2">
      <c r="B146" s="187">
        <f t="shared" si="4"/>
        <v>60</v>
      </c>
      <c r="C146" s="185">
        <f t="shared" si="8"/>
        <v>0</v>
      </c>
      <c r="D146" s="144">
        <f t="shared" si="5"/>
        <v>0</v>
      </c>
      <c r="E146" s="144">
        <f t="shared" si="6"/>
        <v>0</v>
      </c>
      <c r="F146" s="180" t="e">
        <f t="shared" si="7"/>
        <v>#DIV/0!</v>
      </c>
      <c r="J146" s="19"/>
    </row>
    <row r="147" spans="2:10" ht="20.100000000000001" customHeight="1" x14ac:dyDescent="0.2">
      <c r="B147" s="187">
        <f t="shared" si="4"/>
        <v>61</v>
      </c>
      <c r="C147" s="185">
        <f t="shared" si="8"/>
        <v>0</v>
      </c>
      <c r="D147" s="144">
        <f t="shared" si="5"/>
        <v>0</v>
      </c>
      <c r="E147" s="144">
        <f t="shared" si="6"/>
        <v>0</v>
      </c>
      <c r="F147" s="180" t="e">
        <f t="shared" si="7"/>
        <v>#DIV/0!</v>
      </c>
      <c r="J147" s="19"/>
    </row>
    <row r="148" spans="2:10" ht="20.100000000000001" customHeight="1" x14ac:dyDescent="0.2">
      <c r="B148" s="187">
        <f t="shared" si="4"/>
        <v>62</v>
      </c>
      <c r="C148" s="185">
        <f t="shared" si="8"/>
        <v>0</v>
      </c>
      <c r="D148" s="144">
        <f t="shared" si="5"/>
        <v>0</v>
      </c>
      <c r="E148" s="144">
        <f t="shared" si="6"/>
        <v>0</v>
      </c>
      <c r="F148" s="180" t="e">
        <f t="shared" si="7"/>
        <v>#DIV/0!</v>
      </c>
      <c r="J148" s="19"/>
    </row>
    <row r="149" spans="2:10" ht="20.100000000000001" customHeight="1" x14ac:dyDescent="0.2">
      <c r="B149" s="187">
        <f t="shared" si="4"/>
        <v>63</v>
      </c>
      <c r="C149" s="185">
        <f t="shared" si="8"/>
        <v>0</v>
      </c>
      <c r="D149" s="144">
        <f t="shared" si="5"/>
        <v>0</v>
      </c>
      <c r="E149" s="144">
        <f t="shared" si="6"/>
        <v>0</v>
      </c>
      <c r="F149" s="180" t="e">
        <f t="shared" si="7"/>
        <v>#DIV/0!</v>
      </c>
      <c r="J149" s="19"/>
    </row>
    <row r="150" spans="2:10" ht="20.100000000000001" customHeight="1" x14ac:dyDescent="0.2">
      <c r="B150" s="187">
        <f t="shared" si="4"/>
        <v>64</v>
      </c>
      <c r="C150" s="185">
        <f t="shared" si="8"/>
        <v>0</v>
      </c>
      <c r="D150" s="144">
        <f t="shared" ref="D150:D181" si="9">AC254</f>
        <v>0</v>
      </c>
      <c r="E150" s="144">
        <f t="shared" ref="E150:E181" si="10">AD254</f>
        <v>0</v>
      </c>
      <c r="F150" s="180" t="e">
        <f t="shared" ref="F150:F181" si="11" xml:space="preserve"> AF254</f>
        <v>#DIV/0!</v>
      </c>
      <c r="J150" s="19"/>
    </row>
    <row r="151" spans="2:10" ht="20.100000000000001" customHeight="1" x14ac:dyDescent="0.2">
      <c r="B151" s="187">
        <f t="shared" si="4"/>
        <v>65</v>
      </c>
      <c r="C151" s="185">
        <f t="shared" ref="C151:C182" si="12">B151*L/100</f>
        <v>0</v>
      </c>
      <c r="D151" s="144">
        <f t="shared" si="9"/>
        <v>0</v>
      </c>
      <c r="E151" s="144">
        <f t="shared" si="10"/>
        <v>0</v>
      </c>
      <c r="F151" s="180" t="e">
        <f t="shared" si="11"/>
        <v>#DIV/0!</v>
      </c>
      <c r="J151" s="19"/>
    </row>
    <row r="152" spans="2:10" ht="20.100000000000001" customHeight="1" x14ac:dyDescent="0.2">
      <c r="B152" s="187">
        <f t="shared" ref="B152:B186" si="13">+B151+1</f>
        <v>66</v>
      </c>
      <c r="C152" s="185">
        <f t="shared" si="12"/>
        <v>0</v>
      </c>
      <c r="D152" s="144">
        <f t="shared" si="9"/>
        <v>0</v>
      </c>
      <c r="E152" s="144">
        <f t="shared" si="10"/>
        <v>0</v>
      </c>
      <c r="F152" s="180" t="e">
        <f t="shared" si="11"/>
        <v>#DIV/0!</v>
      </c>
      <c r="J152" s="19"/>
    </row>
    <row r="153" spans="2:10" ht="20.100000000000001" customHeight="1" x14ac:dyDescent="0.2">
      <c r="B153" s="187">
        <f t="shared" si="13"/>
        <v>67</v>
      </c>
      <c r="C153" s="185">
        <f t="shared" si="12"/>
        <v>0</v>
      </c>
      <c r="D153" s="144">
        <f t="shared" si="9"/>
        <v>0</v>
      </c>
      <c r="E153" s="144">
        <f t="shared" si="10"/>
        <v>0</v>
      </c>
      <c r="F153" s="180" t="e">
        <f t="shared" si="11"/>
        <v>#DIV/0!</v>
      </c>
      <c r="J153" s="19"/>
    </row>
    <row r="154" spans="2:10" ht="20.100000000000001" customHeight="1" x14ac:dyDescent="0.2">
      <c r="B154" s="187">
        <f t="shared" si="13"/>
        <v>68</v>
      </c>
      <c r="C154" s="185">
        <f t="shared" si="12"/>
        <v>0</v>
      </c>
      <c r="D154" s="144">
        <f t="shared" si="9"/>
        <v>0</v>
      </c>
      <c r="E154" s="144">
        <f t="shared" si="10"/>
        <v>0</v>
      </c>
      <c r="F154" s="180" t="e">
        <f t="shared" si="11"/>
        <v>#DIV/0!</v>
      </c>
      <c r="J154" s="19"/>
    </row>
    <row r="155" spans="2:10" ht="20.100000000000001" customHeight="1" x14ac:dyDescent="0.2">
      <c r="B155" s="187">
        <f t="shared" si="13"/>
        <v>69</v>
      </c>
      <c r="C155" s="185">
        <f t="shared" si="12"/>
        <v>0</v>
      </c>
      <c r="D155" s="144">
        <f t="shared" si="9"/>
        <v>0</v>
      </c>
      <c r="E155" s="144">
        <f t="shared" si="10"/>
        <v>0</v>
      </c>
      <c r="F155" s="180" t="e">
        <f t="shared" si="11"/>
        <v>#DIV/0!</v>
      </c>
      <c r="J155" s="19"/>
    </row>
    <row r="156" spans="2:10" ht="20.100000000000001" customHeight="1" x14ac:dyDescent="0.2">
      <c r="B156" s="187">
        <f t="shared" si="13"/>
        <v>70</v>
      </c>
      <c r="C156" s="185">
        <f t="shared" si="12"/>
        <v>0</v>
      </c>
      <c r="D156" s="144">
        <f t="shared" si="9"/>
        <v>0</v>
      </c>
      <c r="E156" s="144">
        <f t="shared" si="10"/>
        <v>0</v>
      </c>
      <c r="F156" s="180" t="e">
        <f t="shared" si="11"/>
        <v>#DIV/0!</v>
      </c>
      <c r="J156" s="19"/>
    </row>
    <row r="157" spans="2:10" ht="20.100000000000001" customHeight="1" x14ac:dyDescent="0.2">
      <c r="B157" s="187">
        <f t="shared" si="13"/>
        <v>71</v>
      </c>
      <c r="C157" s="185">
        <f t="shared" si="12"/>
        <v>0</v>
      </c>
      <c r="D157" s="144">
        <f t="shared" si="9"/>
        <v>0</v>
      </c>
      <c r="E157" s="144">
        <f t="shared" si="10"/>
        <v>0</v>
      </c>
      <c r="F157" s="180" t="e">
        <f t="shared" si="11"/>
        <v>#DIV/0!</v>
      </c>
      <c r="J157" s="19"/>
    </row>
    <row r="158" spans="2:10" ht="20.100000000000001" customHeight="1" x14ac:dyDescent="0.2">
      <c r="B158" s="187">
        <f t="shared" si="13"/>
        <v>72</v>
      </c>
      <c r="C158" s="185">
        <f t="shared" si="12"/>
        <v>0</v>
      </c>
      <c r="D158" s="144">
        <f t="shared" si="9"/>
        <v>0</v>
      </c>
      <c r="E158" s="144">
        <f t="shared" si="10"/>
        <v>0</v>
      </c>
      <c r="F158" s="180" t="e">
        <f t="shared" si="11"/>
        <v>#DIV/0!</v>
      </c>
      <c r="J158" s="19"/>
    </row>
    <row r="159" spans="2:10" ht="20.100000000000001" customHeight="1" x14ac:dyDescent="0.2">
      <c r="B159" s="187">
        <f t="shared" si="13"/>
        <v>73</v>
      </c>
      <c r="C159" s="185">
        <f t="shared" si="12"/>
        <v>0</v>
      </c>
      <c r="D159" s="144">
        <f t="shared" si="9"/>
        <v>0</v>
      </c>
      <c r="E159" s="144">
        <f t="shared" si="10"/>
        <v>0</v>
      </c>
      <c r="F159" s="180" t="e">
        <f t="shared" si="11"/>
        <v>#DIV/0!</v>
      </c>
      <c r="J159" s="19"/>
    </row>
    <row r="160" spans="2:10" ht="20.100000000000001" customHeight="1" x14ac:dyDescent="0.2">
      <c r="B160" s="187">
        <f t="shared" si="13"/>
        <v>74</v>
      </c>
      <c r="C160" s="185">
        <f t="shared" si="12"/>
        <v>0</v>
      </c>
      <c r="D160" s="144">
        <f t="shared" si="9"/>
        <v>0</v>
      </c>
      <c r="E160" s="144">
        <f t="shared" si="10"/>
        <v>0</v>
      </c>
      <c r="F160" s="180" t="e">
        <f t="shared" si="11"/>
        <v>#DIV/0!</v>
      </c>
      <c r="J160" s="19"/>
    </row>
    <row r="161" spans="2:6" ht="20.100000000000001" customHeight="1" x14ac:dyDescent="0.2">
      <c r="B161" s="187">
        <f t="shared" si="13"/>
        <v>75</v>
      </c>
      <c r="C161" s="185">
        <f t="shared" si="12"/>
        <v>0</v>
      </c>
      <c r="D161" s="144">
        <f t="shared" si="9"/>
        <v>0</v>
      </c>
      <c r="E161" s="144">
        <f t="shared" si="10"/>
        <v>0</v>
      </c>
      <c r="F161" s="180" t="e">
        <f t="shared" si="11"/>
        <v>#DIV/0!</v>
      </c>
    </row>
    <row r="162" spans="2:6" ht="20.100000000000001" customHeight="1" x14ac:dyDescent="0.2">
      <c r="B162" s="187">
        <f t="shared" si="13"/>
        <v>76</v>
      </c>
      <c r="C162" s="185">
        <f t="shared" si="12"/>
        <v>0</v>
      </c>
      <c r="D162" s="144">
        <f t="shared" si="9"/>
        <v>0</v>
      </c>
      <c r="E162" s="144">
        <f t="shared" si="10"/>
        <v>0</v>
      </c>
      <c r="F162" s="180" t="e">
        <f t="shared" si="11"/>
        <v>#DIV/0!</v>
      </c>
    </row>
    <row r="163" spans="2:6" ht="20.100000000000001" customHeight="1" x14ac:dyDescent="0.2">
      <c r="B163" s="187">
        <f t="shared" si="13"/>
        <v>77</v>
      </c>
      <c r="C163" s="185">
        <f t="shared" si="12"/>
        <v>0</v>
      </c>
      <c r="D163" s="144">
        <f t="shared" si="9"/>
        <v>0</v>
      </c>
      <c r="E163" s="144">
        <f t="shared" si="10"/>
        <v>0</v>
      </c>
      <c r="F163" s="180" t="e">
        <f t="shared" si="11"/>
        <v>#DIV/0!</v>
      </c>
    </row>
    <row r="164" spans="2:6" ht="20.100000000000001" customHeight="1" x14ac:dyDescent="0.2">
      <c r="B164" s="187">
        <f t="shared" si="13"/>
        <v>78</v>
      </c>
      <c r="C164" s="185">
        <f t="shared" si="12"/>
        <v>0</v>
      </c>
      <c r="D164" s="144">
        <f t="shared" si="9"/>
        <v>0</v>
      </c>
      <c r="E164" s="144">
        <f t="shared" si="10"/>
        <v>0</v>
      </c>
      <c r="F164" s="180" t="e">
        <f t="shared" si="11"/>
        <v>#DIV/0!</v>
      </c>
    </row>
    <row r="165" spans="2:6" ht="20.100000000000001" customHeight="1" x14ac:dyDescent="0.2">
      <c r="B165" s="187">
        <f t="shared" si="13"/>
        <v>79</v>
      </c>
      <c r="C165" s="185">
        <f t="shared" si="12"/>
        <v>0</v>
      </c>
      <c r="D165" s="144">
        <f t="shared" si="9"/>
        <v>0</v>
      </c>
      <c r="E165" s="144">
        <f t="shared" si="10"/>
        <v>0</v>
      </c>
      <c r="F165" s="180" t="e">
        <f t="shared" si="11"/>
        <v>#DIV/0!</v>
      </c>
    </row>
    <row r="166" spans="2:6" ht="20.100000000000001" customHeight="1" x14ac:dyDescent="0.2">
      <c r="B166" s="187">
        <f t="shared" si="13"/>
        <v>80</v>
      </c>
      <c r="C166" s="185">
        <f t="shared" si="12"/>
        <v>0</v>
      </c>
      <c r="D166" s="144">
        <f t="shared" si="9"/>
        <v>0</v>
      </c>
      <c r="E166" s="144">
        <f t="shared" si="10"/>
        <v>0</v>
      </c>
      <c r="F166" s="180" t="e">
        <f t="shared" si="11"/>
        <v>#DIV/0!</v>
      </c>
    </row>
    <row r="167" spans="2:6" ht="20.100000000000001" customHeight="1" x14ac:dyDescent="0.2">
      <c r="B167" s="187">
        <f t="shared" si="13"/>
        <v>81</v>
      </c>
      <c r="C167" s="185">
        <f t="shared" si="12"/>
        <v>0</v>
      </c>
      <c r="D167" s="144">
        <f t="shared" si="9"/>
        <v>0</v>
      </c>
      <c r="E167" s="144">
        <f t="shared" si="10"/>
        <v>0</v>
      </c>
      <c r="F167" s="180" t="e">
        <f t="shared" si="11"/>
        <v>#DIV/0!</v>
      </c>
    </row>
    <row r="168" spans="2:6" ht="20.100000000000001" customHeight="1" x14ac:dyDescent="0.2">
      <c r="B168" s="187">
        <f t="shared" si="13"/>
        <v>82</v>
      </c>
      <c r="C168" s="185">
        <f t="shared" si="12"/>
        <v>0</v>
      </c>
      <c r="D168" s="144">
        <f t="shared" si="9"/>
        <v>0</v>
      </c>
      <c r="E168" s="144">
        <f t="shared" si="10"/>
        <v>0</v>
      </c>
      <c r="F168" s="180" t="e">
        <f t="shared" si="11"/>
        <v>#DIV/0!</v>
      </c>
    </row>
    <row r="169" spans="2:6" ht="20.100000000000001" customHeight="1" x14ac:dyDescent="0.2">
      <c r="B169" s="187">
        <f t="shared" si="13"/>
        <v>83</v>
      </c>
      <c r="C169" s="185">
        <f t="shared" si="12"/>
        <v>0</v>
      </c>
      <c r="D169" s="144">
        <f t="shared" si="9"/>
        <v>0</v>
      </c>
      <c r="E169" s="144">
        <f t="shared" si="10"/>
        <v>0</v>
      </c>
      <c r="F169" s="180" t="e">
        <f t="shared" si="11"/>
        <v>#DIV/0!</v>
      </c>
    </row>
    <row r="170" spans="2:6" ht="20.100000000000001" customHeight="1" x14ac:dyDescent="0.2">
      <c r="B170" s="187">
        <f t="shared" si="13"/>
        <v>84</v>
      </c>
      <c r="C170" s="185">
        <f t="shared" si="12"/>
        <v>0</v>
      </c>
      <c r="D170" s="144">
        <f t="shared" si="9"/>
        <v>0</v>
      </c>
      <c r="E170" s="144">
        <f t="shared" si="10"/>
        <v>0</v>
      </c>
      <c r="F170" s="180" t="e">
        <f t="shared" si="11"/>
        <v>#DIV/0!</v>
      </c>
    </row>
    <row r="171" spans="2:6" ht="20.100000000000001" customHeight="1" x14ac:dyDescent="0.2">
      <c r="B171" s="187">
        <f t="shared" si="13"/>
        <v>85</v>
      </c>
      <c r="C171" s="185">
        <f t="shared" si="12"/>
        <v>0</v>
      </c>
      <c r="D171" s="144">
        <f t="shared" si="9"/>
        <v>0</v>
      </c>
      <c r="E171" s="144">
        <f t="shared" si="10"/>
        <v>0</v>
      </c>
      <c r="F171" s="180" t="e">
        <f t="shared" si="11"/>
        <v>#DIV/0!</v>
      </c>
    </row>
    <row r="172" spans="2:6" ht="20.100000000000001" customHeight="1" x14ac:dyDescent="0.2">
      <c r="B172" s="187">
        <f t="shared" si="13"/>
        <v>86</v>
      </c>
      <c r="C172" s="185">
        <f t="shared" si="12"/>
        <v>0</v>
      </c>
      <c r="D172" s="144">
        <f t="shared" si="9"/>
        <v>0</v>
      </c>
      <c r="E172" s="144">
        <f t="shared" si="10"/>
        <v>0</v>
      </c>
      <c r="F172" s="180" t="e">
        <f t="shared" si="11"/>
        <v>#DIV/0!</v>
      </c>
    </row>
    <row r="173" spans="2:6" ht="20.100000000000001" customHeight="1" x14ac:dyDescent="0.2">
      <c r="B173" s="187">
        <f t="shared" si="13"/>
        <v>87</v>
      </c>
      <c r="C173" s="185">
        <f t="shared" si="12"/>
        <v>0</v>
      </c>
      <c r="D173" s="144">
        <f t="shared" si="9"/>
        <v>0</v>
      </c>
      <c r="E173" s="144">
        <f t="shared" si="10"/>
        <v>0</v>
      </c>
      <c r="F173" s="180" t="e">
        <f t="shared" si="11"/>
        <v>#DIV/0!</v>
      </c>
    </row>
    <row r="174" spans="2:6" ht="20.100000000000001" customHeight="1" x14ac:dyDescent="0.2">
      <c r="B174" s="187">
        <f t="shared" si="13"/>
        <v>88</v>
      </c>
      <c r="C174" s="185">
        <f t="shared" si="12"/>
        <v>0</v>
      </c>
      <c r="D174" s="144">
        <f t="shared" si="9"/>
        <v>0</v>
      </c>
      <c r="E174" s="144">
        <f t="shared" si="10"/>
        <v>0</v>
      </c>
      <c r="F174" s="180" t="e">
        <f t="shared" si="11"/>
        <v>#DIV/0!</v>
      </c>
    </row>
    <row r="175" spans="2:6" ht="20.100000000000001" customHeight="1" x14ac:dyDescent="0.2">
      <c r="B175" s="187">
        <f t="shared" si="13"/>
        <v>89</v>
      </c>
      <c r="C175" s="185">
        <f t="shared" si="12"/>
        <v>0</v>
      </c>
      <c r="D175" s="144">
        <f t="shared" si="9"/>
        <v>0</v>
      </c>
      <c r="E175" s="144">
        <f t="shared" si="10"/>
        <v>0</v>
      </c>
      <c r="F175" s="180" t="e">
        <f t="shared" si="11"/>
        <v>#DIV/0!</v>
      </c>
    </row>
    <row r="176" spans="2:6" ht="20.100000000000001" customHeight="1" x14ac:dyDescent="0.2">
      <c r="B176" s="187">
        <f t="shared" si="13"/>
        <v>90</v>
      </c>
      <c r="C176" s="185">
        <f t="shared" si="12"/>
        <v>0</v>
      </c>
      <c r="D176" s="144">
        <f t="shared" si="9"/>
        <v>0</v>
      </c>
      <c r="E176" s="144">
        <f t="shared" si="10"/>
        <v>0</v>
      </c>
      <c r="F176" s="180" t="e">
        <f t="shared" si="11"/>
        <v>#DIV/0!</v>
      </c>
    </row>
    <row r="177" spans="2:39" ht="20.100000000000001" customHeight="1" x14ac:dyDescent="0.2">
      <c r="B177" s="187">
        <f t="shared" si="13"/>
        <v>91</v>
      </c>
      <c r="C177" s="185">
        <f t="shared" si="12"/>
        <v>0</v>
      </c>
      <c r="D177" s="144">
        <f t="shared" si="9"/>
        <v>0</v>
      </c>
      <c r="E177" s="144">
        <f t="shared" si="10"/>
        <v>0</v>
      </c>
      <c r="F177" s="180" t="e">
        <f t="shared" si="11"/>
        <v>#DIV/0!</v>
      </c>
    </row>
    <row r="178" spans="2:39" ht="20.100000000000001" customHeight="1" x14ac:dyDescent="0.2">
      <c r="B178" s="187">
        <f t="shared" si="13"/>
        <v>92</v>
      </c>
      <c r="C178" s="185">
        <f t="shared" si="12"/>
        <v>0</v>
      </c>
      <c r="D178" s="144">
        <f t="shared" si="9"/>
        <v>0</v>
      </c>
      <c r="E178" s="144">
        <f t="shared" si="10"/>
        <v>0</v>
      </c>
      <c r="F178" s="180" t="e">
        <f t="shared" si="11"/>
        <v>#DIV/0!</v>
      </c>
    </row>
    <row r="179" spans="2:39" ht="20.100000000000001" customHeight="1" x14ac:dyDescent="0.2">
      <c r="B179" s="187">
        <f t="shared" si="13"/>
        <v>93</v>
      </c>
      <c r="C179" s="185">
        <f t="shared" si="12"/>
        <v>0</v>
      </c>
      <c r="D179" s="144">
        <f t="shared" si="9"/>
        <v>0</v>
      </c>
      <c r="E179" s="144">
        <f t="shared" si="10"/>
        <v>0</v>
      </c>
      <c r="F179" s="180" t="e">
        <f t="shared" si="11"/>
        <v>#DIV/0!</v>
      </c>
    </row>
    <row r="180" spans="2:39" ht="20.100000000000001" customHeight="1" x14ac:dyDescent="0.2">
      <c r="B180" s="187">
        <f t="shared" si="13"/>
        <v>94</v>
      </c>
      <c r="C180" s="185">
        <f t="shared" si="12"/>
        <v>0</v>
      </c>
      <c r="D180" s="144">
        <f t="shared" si="9"/>
        <v>0</v>
      </c>
      <c r="E180" s="144">
        <f t="shared" si="10"/>
        <v>0</v>
      </c>
      <c r="F180" s="180" t="e">
        <f t="shared" si="11"/>
        <v>#DIV/0!</v>
      </c>
    </row>
    <row r="181" spans="2:39" ht="20.100000000000001" customHeight="1" x14ac:dyDescent="0.2">
      <c r="B181" s="187">
        <f t="shared" si="13"/>
        <v>95</v>
      </c>
      <c r="C181" s="185">
        <f t="shared" si="12"/>
        <v>0</v>
      </c>
      <c r="D181" s="144">
        <f t="shared" si="9"/>
        <v>0</v>
      </c>
      <c r="E181" s="144">
        <f t="shared" si="10"/>
        <v>0</v>
      </c>
      <c r="F181" s="180" t="e">
        <f t="shared" si="11"/>
        <v>#DIV/0!</v>
      </c>
    </row>
    <row r="182" spans="2:39" ht="20.100000000000001" customHeight="1" x14ac:dyDescent="0.2">
      <c r="B182" s="187">
        <f t="shared" si="13"/>
        <v>96</v>
      </c>
      <c r="C182" s="185">
        <f t="shared" si="12"/>
        <v>0</v>
      </c>
      <c r="D182" s="144">
        <f t="shared" ref="D182:D186" si="14">AC286</f>
        <v>0</v>
      </c>
      <c r="E182" s="144">
        <f t="shared" ref="E182:E186" si="15">AD286</f>
        <v>0</v>
      </c>
      <c r="F182" s="180" t="e">
        <f t="shared" ref="F182:F186" si="16" xml:space="preserve"> AF286</f>
        <v>#DIV/0!</v>
      </c>
    </row>
    <row r="183" spans="2:39" ht="20.100000000000001" customHeight="1" x14ac:dyDescent="0.2">
      <c r="B183" s="187">
        <f t="shared" si="13"/>
        <v>97</v>
      </c>
      <c r="C183" s="185">
        <f>B183*L/100</f>
        <v>0</v>
      </c>
      <c r="D183" s="144">
        <f t="shared" si="14"/>
        <v>0</v>
      </c>
      <c r="E183" s="144">
        <f t="shared" si="15"/>
        <v>0</v>
      </c>
      <c r="F183" s="180" t="e">
        <f t="shared" si="16"/>
        <v>#DIV/0!</v>
      </c>
    </row>
    <row r="184" spans="2:39" ht="20.100000000000001" customHeight="1" x14ac:dyDescent="0.2">
      <c r="B184" s="187">
        <f t="shared" si="13"/>
        <v>98</v>
      </c>
      <c r="C184" s="185">
        <f>B184*L/100</f>
        <v>0</v>
      </c>
      <c r="D184" s="144">
        <f t="shared" si="14"/>
        <v>0</v>
      </c>
      <c r="E184" s="144">
        <f t="shared" si="15"/>
        <v>0</v>
      </c>
      <c r="F184" s="180" t="e">
        <f t="shared" si="16"/>
        <v>#DIV/0!</v>
      </c>
    </row>
    <row r="185" spans="2:39" ht="20.100000000000001" customHeight="1" x14ac:dyDescent="0.2">
      <c r="B185" s="187">
        <f t="shared" si="13"/>
        <v>99</v>
      </c>
      <c r="C185" s="185">
        <f>B185*L/100</f>
        <v>0</v>
      </c>
      <c r="D185" s="144">
        <f t="shared" si="14"/>
        <v>0</v>
      </c>
      <c r="E185" s="144">
        <f t="shared" si="15"/>
        <v>0</v>
      </c>
      <c r="F185" s="180" t="e">
        <f t="shared" si="16"/>
        <v>#DIV/0!</v>
      </c>
    </row>
    <row r="186" spans="2:39" ht="20.100000000000001" customHeight="1" x14ac:dyDescent="0.25">
      <c r="B186" s="152">
        <f t="shared" si="13"/>
        <v>100</v>
      </c>
      <c r="C186" s="181">
        <f>B186*L/100</f>
        <v>0</v>
      </c>
      <c r="D186" s="145">
        <f t="shared" si="14"/>
        <v>0</v>
      </c>
      <c r="E186" s="145">
        <f t="shared" si="15"/>
        <v>0</v>
      </c>
      <c r="F186" s="146" t="e">
        <f t="shared" si="16"/>
        <v>#DIV/0!</v>
      </c>
      <c r="AC186" s="25" t="s">
        <v>9</v>
      </c>
    </row>
    <row r="187" spans="2:39" ht="20.100000000000001" customHeight="1" x14ac:dyDescent="0.2">
      <c r="F187" s="46"/>
      <c r="AD187" s="15"/>
    </row>
    <row r="188" spans="2:39" ht="20.100000000000001" customHeight="1" x14ac:dyDescent="0.2">
      <c r="E188" s="24"/>
      <c r="F188" s="20"/>
      <c r="AD188" s="24"/>
      <c r="AE188" s="24"/>
    </row>
    <row r="189" spans="2:39" ht="20.100000000000001" customHeight="1" x14ac:dyDescent="0.3">
      <c r="B189" s="179" t="s">
        <v>100</v>
      </c>
      <c r="E189" s="24"/>
      <c r="F189" s="20"/>
      <c r="AA189" s="38" t="s">
        <v>4</v>
      </c>
      <c r="AB189" s="39" t="s">
        <v>5</v>
      </c>
      <c r="AC189" s="38" t="s">
        <v>27</v>
      </c>
      <c r="AD189" s="31" t="s">
        <v>29</v>
      </c>
      <c r="AE189" s="31" t="s">
        <v>30</v>
      </c>
      <c r="AF189" s="31" t="s">
        <v>28</v>
      </c>
      <c r="AG189" s="38" t="s">
        <v>24</v>
      </c>
      <c r="AH189" s="38" t="s">
        <v>25</v>
      </c>
      <c r="AI189" s="38" t="s">
        <v>99</v>
      </c>
      <c r="AJ189" s="37" t="s">
        <v>26</v>
      </c>
      <c r="AK189" s="31" t="s">
        <v>23</v>
      </c>
      <c r="AL189" s="31" t="s">
        <v>60</v>
      </c>
      <c r="AM189" s="31" t="s">
        <v>32</v>
      </c>
    </row>
    <row r="190" spans="2:39" ht="20.100000000000001" customHeight="1" x14ac:dyDescent="0.2">
      <c r="AA190">
        <v>0</v>
      </c>
      <c r="AB190" s="24">
        <v>0</v>
      </c>
      <c r="AC190" s="57">
        <f xml:space="preserve"> IF( AB190 &lt;= AK190,   AG190,    AG190  )</f>
        <v>0</v>
      </c>
      <c r="AD190" s="57">
        <f xml:space="preserve"> IF( AB190 &lt; AK190,  AH190 + AG190*AB190,    AH190 + AG190*AB190  +  AL190           )</f>
        <v>0</v>
      </c>
      <c r="AE190" s="56" t="e">
        <f t="shared" ref="AE190:AE221" si="17" xml:space="preserve"> AJ190 +  AI190*AB190 + AH190*AB190^2*100000/(2*E*I) + AG190*AB190^3*100000/(6*E*I)</f>
        <v>#DIV/0!</v>
      </c>
      <c r="AF190" s="57" t="e">
        <f t="shared" ref="AF190:AF221" si="18" xml:space="preserve"> IF( AB190 &lt;= AK190,  AE190,        AE190 + AL190*(AB190 - AK190)^2*100000/(2*E*I)          )</f>
        <v>#DIV/0!</v>
      </c>
      <c r="AG190" s="24">
        <v>0</v>
      </c>
      <c r="AH190" s="24">
        <v>0</v>
      </c>
      <c r="AI190" s="24" t="e">
        <f xml:space="preserve"> -AL190*(L - AK190)*100000/(E*I)</f>
        <v>#DIV/0!</v>
      </c>
      <c r="AJ190" s="24" t="e">
        <f xml:space="preserve"> AL190*(L^2 - AK190^2)*100000/(2*E*I)</f>
        <v>#DIV/0!</v>
      </c>
      <c r="AK190" s="58">
        <f xml:space="preserve"> a</f>
        <v>0</v>
      </c>
      <c r="AL190" s="58">
        <f xml:space="preserve"> MC</f>
        <v>0</v>
      </c>
      <c r="AM190" s="58">
        <v>0</v>
      </c>
    </row>
    <row r="191" spans="2:39" ht="20.100000000000001" customHeight="1" x14ac:dyDescent="0.2">
      <c r="AA191">
        <f>AA190+1</f>
        <v>1</v>
      </c>
      <c r="AB191" s="24">
        <f t="shared" ref="AB191:AB222" si="19" xml:space="preserve"> L*AA191/100</f>
        <v>0</v>
      </c>
      <c r="AC191" s="57">
        <f xml:space="preserve"> IF( AB191 &lt;= AK191,   AG191,    AG191  )</f>
        <v>0</v>
      </c>
      <c r="AD191" s="57">
        <f xml:space="preserve"> IF( AB191 &lt;= AK191,  AH191 + AG191*AB191,    AH191 + AG191*AB191  +  AL191           )</f>
        <v>0</v>
      </c>
      <c r="AE191" s="56" t="e">
        <f t="shared" si="17"/>
        <v>#DIV/0!</v>
      </c>
      <c r="AF191" s="57" t="e">
        <f t="shared" si="18"/>
        <v>#DIV/0!</v>
      </c>
      <c r="AG191" s="24">
        <f>AG190</f>
        <v>0</v>
      </c>
      <c r="AH191" s="24">
        <f>AH190</f>
        <v>0</v>
      </c>
      <c r="AI191" s="24" t="e">
        <f>AI190</f>
        <v>#DIV/0!</v>
      </c>
      <c r="AJ191" s="24" t="e">
        <f>AJ190</f>
        <v>#DIV/0!</v>
      </c>
      <c r="AK191" s="39">
        <f>AK190</f>
        <v>0</v>
      </c>
      <c r="AL191" s="58">
        <f xml:space="preserve"> AL190</f>
        <v>0</v>
      </c>
      <c r="AM191" s="58">
        <f>AM190</f>
        <v>0</v>
      </c>
    </row>
    <row r="192" spans="2:39" ht="20.100000000000001" customHeight="1" x14ac:dyDescent="0.2">
      <c r="AA192">
        <f t="shared" ref="AA192:AA255" si="20">AA191+1</f>
        <v>2</v>
      </c>
      <c r="AB192" s="24">
        <f t="shared" si="19"/>
        <v>0</v>
      </c>
      <c r="AC192" s="57">
        <f t="shared" ref="AC192:AC255" si="21" xml:space="preserve"> IF( AB192 &lt;= AK192,   AG192,    AG192  )</f>
        <v>0</v>
      </c>
      <c r="AD192" s="57">
        <f t="shared" ref="AD192:AD255" si="22" xml:space="preserve"> IF( AB192 &lt;= AK192,  AH192 + AG192*AB192,    AH192 + AG192*AB192  +  AL192           )</f>
        <v>0</v>
      </c>
      <c r="AE192" s="56" t="e">
        <f t="shared" si="17"/>
        <v>#DIV/0!</v>
      </c>
      <c r="AF192" s="57" t="e">
        <f t="shared" si="18"/>
        <v>#DIV/0!</v>
      </c>
      <c r="AG192" s="24">
        <f t="shared" ref="AG192:AG255" si="23">AG191</f>
        <v>0</v>
      </c>
      <c r="AH192" s="24">
        <f t="shared" ref="AH192:AH255" si="24">AH191</f>
        <v>0</v>
      </c>
      <c r="AI192" s="24" t="e">
        <f t="shared" ref="AI192:AI255" si="25">AI191</f>
        <v>#DIV/0!</v>
      </c>
      <c r="AJ192" s="24" t="e">
        <f t="shared" ref="AJ192:AJ255" si="26">AJ191</f>
        <v>#DIV/0!</v>
      </c>
      <c r="AK192" s="39">
        <f t="shared" ref="AK192:AK255" si="27">AK191</f>
        <v>0</v>
      </c>
      <c r="AL192" s="58">
        <f t="shared" ref="AL192:AL255" si="28" xml:space="preserve"> AL191</f>
        <v>0</v>
      </c>
      <c r="AM192" s="58">
        <f t="shared" ref="AM192:AM255" si="29">AM191</f>
        <v>0</v>
      </c>
    </row>
    <row r="193" spans="27:39" ht="20.100000000000001" customHeight="1" x14ac:dyDescent="0.2">
      <c r="AA193">
        <f t="shared" si="20"/>
        <v>3</v>
      </c>
      <c r="AB193" s="24">
        <f t="shared" si="19"/>
        <v>0</v>
      </c>
      <c r="AC193" s="57">
        <f t="shared" si="21"/>
        <v>0</v>
      </c>
      <c r="AD193" s="57">
        <f t="shared" si="22"/>
        <v>0</v>
      </c>
      <c r="AE193" s="56" t="e">
        <f t="shared" si="17"/>
        <v>#DIV/0!</v>
      </c>
      <c r="AF193" s="57" t="e">
        <f t="shared" si="18"/>
        <v>#DIV/0!</v>
      </c>
      <c r="AG193" s="24">
        <f t="shared" si="23"/>
        <v>0</v>
      </c>
      <c r="AH193" s="24">
        <f t="shared" si="24"/>
        <v>0</v>
      </c>
      <c r="AI193" s="24" t="e">
        <f t="shared" si="25"/>
        <v>#DIV/0!</v>
      </c>
      <c r="AJ193" s="24" t="e">
        <f t="shared" si="26"/>
        <v>#DIV/0!</v>
      </c>
      <c r="AK193" s="39">
        <f t="shared" si="27"/>
        <v>0</v>
      </c>
      <c r="AL193" s="58">
        <f t="shared" si="28"/>
        <v>0</v>
      </c>
      <c r="AM193" s="58">
        <f t="shared" si="29"/>
        <v>0</v>
      </c>
    </row>
    <row r="194" spans="27:39" ht="20.100000000000001" customHeight="1" x14ac:dyDescent="0.2">
      <c r="AA194">
        <f t="shared" si="20"/>
        <v>4</v>
      </c>
      <c r="AB194" s="24">
        <f t="shared" si="19"/>
        <v>0</v>
      </c>
      <c r="AC194" s="57">
        <f t="shared" si="21"/>
        <v>0</v>
      </c>
      <c r="AD194" s="57">
        <f t="shared" si="22"/>
        <v>0</v>
      </c>
      <c r="AE194" s="56" t="e">
        <f t="shared" si="17"/>
        <v>#DIV/0!</v>
      </c>
      <c r="AF194" s="57" t="e">
        <f t="shared" si="18"/>
        <v>#DIV/0!</v>
      </c>
      <c r="AG194" s="24">
        <f t="shared" si="23"/>
        <v>0</v>
      </c>
      <c r="AH194" s="24">
        <f t="shared" si="24"/>
        <v>0</v>
      </c>
      <c r="AI194" s="24" t="e">
        <f t="shared" si="25"/>
        <v>#DIV/0!</v>
      </c>
      <c r="AJ194" s="24" t="e">
        <f t="shared" si="26"/>
        <v>#DIV/0!</v>
      </c>
      <c r="AK194" s="39">
        <f t="shared" si="27"/>
        <v>0</v>
      </c>
      <c r="AL194" s="58">
        <f t="shared" si="28"/>
        <v>0</v>
      </c>
      <c r="AM194" s="58">
        <f t="shared" si="29"/>
        <v>0</v>
      </c>
    </row>
    <row r="195" spans="27:39" ht="20.100000000000001" customHeight="1" x14ac:dyDescent="0.2">
      <c r="AA195">
        <f t="shared" si="20"/>
        <v>5</v>
      </c>
      <c r="AB195" s="24">
        <f t="shared" si="19"/>
        <v>0</v>
      </c>
      <c r="AC195" s="57">
        <f t="shared" si="21"/>
        <v>0</v>
      </c>
      <c r="AD195" s="57">
        <f t="shared" si="22"/>
        <v>0</v>
      </c>
      <c r="AE195" s="56" t="e">
        <f t="shared" si="17"/>
        <v>#DIV/0!</v>
      </c>
      <c r="AF195" s="57" t="e">
        <f t="shared" si="18"/>
        <v>#DIV/0!</v>
      </c>
      <c r="AG195" s="24">
        <f t="shared" si="23"/>
        <v>0</v>
      </c>
      <c r="AH195" s="24">
        <f t="shared" si="24"/>
        <v>0</v>
      </c>
      <c r="AI195" s="24" t="e">
        <f t="shared" si="25"/>
        <v>#DIV/0!</v>
      </c>
      <c r="AJ195" s="24" t="e">
        <f t="shared" si="26"/>
        <v>#DIV/0!</v>
      </c>
      <c r="AK195" s="39">
        <f t="shared" si="27"/>
        <v>0</v>
      </c>
      <c r="AL195" s="58">
        <f t="shared" si="28"/>
        <v>0</v>
      </c>
      <c r="AM195" s="58">
        <f t="shared" si="29"/>
        <v>0</v>
      </c>
    </row>
    <row r="196" spans="27:39" ht="20.100000000000001" customHeight="1" x14ac:dyDescent="0.2">
      <c r="AA196">
        <f t="shared" si="20"/>
        <v>6</v>
      </c>
      <c r="AB196" s="24">
        <f t="shared" si="19"/>
        <v>0</v>
      </c>
      <c r="AC196" s="57">
        <f t="shared" si="21"/>
        <v>0</v>
      </c>
      <c r="AD196" s="57">
        <f t="shared" si="22"/>
        <v>0</v>
      </c>
      <c r="AE196" s="56" t="e">
        <f t="shared" si="17"/>
        <v>#DIV/0!</v>
      </c>
      <c r="AF196" s="57" t="e">
        <f t="shared" si="18"/>
        <v>#DIV/0!</v>
      </c>
      <c r="AG196" s="24">
        <f t="shared" si="23"/>
        <v>0</v>
      </c>
      <c r="AH196" s="24">
        <f t="shared" si="24"/>
        <v>0</v>
      </c>
      <c r="AI196" s="24" t="e">
        <f t="shared" si="25"/>
        <v>#DIV/0!</v>
      </c>
      <c r="AJ196" s="24" t="e">
        <f t="shared" si="26"/>
        <v>#DIV/0!</v>
      </c>
      <c r="AK196" s="39">
        <f t="shared" si="27"/>
        <v>0</v>
      </c>
      <c r="AL196" s="58">
        <f t="shared" si="28"/>
        <v>0</v>
      </c>
      <c r="AM196" s="58">
        <f t="shared" si="29"/>
        <v>0</v>
      </c>
    </row>
    <row r="197" spans="27:39" ht="20.100000000000001" customHeight="1" x14ac:dyDescent="0.2">
      <c r="AA197">
        <f t="shared" si="20"/>
        <v>7</v>
      </c>
      <c r="AB197" s="24">
        <f t="shared" si="19"/>
        <v>0</v>
      </c>
      <c r="AC197" s="57">
        <f t="shared" si="21"/>
        <v>0</v>
      </c>
      <c r="AD197" s="57">
        <f t="shared" si="22"/>
        <v>0</v>
      </c>
      <c r="AE197" s="56" t="e">
        <f t="shared" si="17"/>
        <v>#DIV/0!</v>
      </c>
      <c r="AF197" s="57" t="e">
        <f t="shared" si="18"/>
        <v>#DIV/0!</v>
      </c>
      <c r="AG197" s="24">
        <f t="shared" si="23"/>
        <v>0</v>
      </c>
      <c r="AH197" s="24">
        <f t="shared" si="24"/>
        <v>0</v>
      </c>
      <c r="AI197" s="24" t="e">
        <f t="shared" si="25"/>
        <v>#DIV/0!</v>
      </c>
      <c r="AJ197" s="24" t="e">
        <f t="shared" si="26"/>
        <v>#DIV/0!</v>
      </c>
      <c r="AK197" s="39">
        <f t="shared" si="27"/>
        <v>0</v>
      </c>
      <c r="AL197" s="58">
        <f t="shared" si="28"/>
        <v>0</v>
      </c>
      <c r="AM197" s="58">
        <f t="shared" si="29"/>
        <v>0</v>
      </c>
    </row>
    <row r="198" spans="27:39" ht="20.100000000000001" customHeight="1" x14ac:dyDescent="0.2">
      <c r="AA198">
        <f t="shared" si="20"/>
        <v>8</v>
      </c>
      <c r="AB198" s="24">
        <f t="shared" si="19"/>
        <v>0</v>
      </c>
      <c r="AC198" s="57">
        <f t="shared" si="21"/>
        <v>0</v>
      </c>
      <c r="AD198" s="57">
        <f t="shared" si="22"/>
        <v>0</v>
      </c>
      <c r="AE198" s="56" t="e">
        <f t="shared" si="17"/>
        <v>#DIV/0!</v>
      </c>
      <c r="AF198" s="57" t="e">
        <f t="shared" si="18"/>
        <v>#DIV/0!</v>
      </c>
      <c r="AG198" s="24">
        <f t="shared" si="23"/>
        <v>0</v>
      </c>
      <c r="AH198" s="24">
        <f t="shared" si="24"/>
        <v>0</v>
      </c>
      <c r="AI198" s="24" t="e">
        <f t="shared" si="25"/>
        <v>#DIV/0!</v>
      </c>
      <c r="AJ198" s="24" t="e">
        <f t="shared" si="26"/>
        <v>#DIV/0!</v>
      </c>
      <c r="AK198" s="39">
        <f t="shared" si="27"/>
        <v>0</v>
      </c>
      <c r="AL198" s="58">
        <f t="shared" si="28"/>
        <v>0</v>
      </c>
      <c r="AM198" s="58">
        <f t="shared" si="29"/>
        <v>0</v>
      </c>
    </row>
    <row r="199" spans="27:39" ht="20.100000000000001" customHeight="1" x14ac:dyDescent="0.2">
      <c r="AA199">
        <f t="shared" si="20"/>
        <v>9</v>
      </c>
      <c r="AB199" s="24">
        <f t="shared" si="19"/>
        <v>0</v>
      </c>
      <c r="AC199" s="57">
        <f t="shared" si="21"/>
        <v>0</v>
      </c>
      <c r="AD199" s="57">
        <f t="shared" si="22"/>
        <v>0</v>
      </c>
      <c r="AE199" s="56" t="e">
        <f t="shared" si="17"/>
        <v>#DIV/0!</v>
      </c>
      <c r="AF199" s="57" t="e">
        <f t="shared" si="18"/>
        <v>#DIV/0!</v>
      </c>
      <c r="AG199" s="24">
        <f t="shared" si="23"/>
        <v>0</v>
      </c>
      <c r="AH199" s="24">
        <f t="shared" si="24"/>
        <v>0</v>
      </c>
      <c r="AI199" s="24" t="e">
        <f t="shared" si="25"/>
        <v>#DIV/0!</v>
      </c>
      <c r="AJ199" s="24" t="e">
        <f t="shared" si="26"/>
        <v>#DIV/0!</v>
      </c>
      <c r="AK199" s="39">
        <f t="shared" si="27"/>
        <v>0</v>
      </c>
      <c r="AL199" s="58">
        <f t="shared" si="28"/>
        <v>0</v>
      </c>
      <c r="AM199" s="58">
        <f t="shared" si="29"/>
        <v>0</v>
      </c>
    </row>
    <row r="200" spans="27:39" ht="20.100000000000001" customHeight="1" x14ac:dyDescent="0.2">
      <c r="AA200">
        <f t="shared" si="20"/>
        <v>10</v>
      </c>
      <c r="AB200" s="24">
        <f t="shared" si="19"/>
        <v>0</v>
      </c>
      <c r="AC200" s="57">
        <f t="shared" si="21"/>
        <v>0</v>
      </c>
      <c r="AD200" s="57">
        <f t="shared" si="22"/>
        <v>0</v>
      </c>
      <c r="AE200" s="56" t="e">
        <f t="shared" si="17"/>
        <v>#DIV/0!</v>
      </c>
      <c r="AF200" s="57" t="e">
        <f t="shared" si="18"/>
        <v>#DIV/0!</v>
      </c>
      <c r="AG200" s="24">
        <f t="shared" si="23"/>
        <v>0</v>
      </c>
      <c r="AH200" s="24">
        <f t="shared" si="24"/>
        <v>0</v>
      </c>
      <c r="AI200" s="24" t="e">
        <f t="shared" si="25"/>
        <v>#DIV/0!</v>
      </c>
      <c r="AJ200" s="24" t="e">
        <f t="shared" si="26"/>
        <v>#DIV/0!</v>
      </c>
      <c r="AK200" s="39">
        <f t="shared" si="27"/>
        <v>0</v>
      </c>
      <c r="AL200" s="58">
        <f t="shared" si="28"/>
        <v>0</v>
      </c>
      <c r="AM200" s="58">
        <f t="shared" si="29"/>
        <v>0</v>
      </c>
    </row>
    <row r="201" spans="27:39" ht="20.100000000000001" customHeight="1" x14ac:dyDescent="0.2">
      <c r="AA201">
        <f t="shared" si="20"/>
        <v>11</v>
      </c>
      <c r="AB201" s="24">
        <f t="shared" si="19"/>
        <v>0</v>
      </c>
      <c r="AC201" s="57">
        <f t="shared" si="21"/>
        <v>0</v>
      </c>
      <c r="AD201" s="57">
        <f t="shared" si="22"/>
        <v>0</v>
      </c>
      <c r="AE201" s="56" t="e">
        <f t="shared" si="17"/>
        <v>#DIV/0!</v>
      </c>
      <c r="AF201" s="57" t="e">
        <f t="shared" si="18"/>
        <v>#DIV/0!</v>
      </c>
      <c r="AG201" s="24">
        <f t="shared" si="23"/>
        <v>0</v>
      </c>
      <c r="AH201" s="24">
        <f t="shared" si="24"/>
        <v>0</v>
      </c>
      <c r="AI201" s="24" t="e">
        <f t="shared" si="25"/>
        <v>#DIV/0!</v>
      </c>
      <c r="AJ201" s="24" t="e">
        <f t="shared" si="26"/>
        <v>#DIV/0!</v>
      </c>
      <c r="AK201" s="39">
        <f t="shared" si="27"/>
        <v>0</v>
      </c>
      <c r="AL201" s="58">
        <f t="shared" si="28"/>
        <v>0</v>
      </c>
      <c r="AM201" s="58">
        <f t="shared" si="29"/>
        <v>0</v>
      </c>
    </row>
    <row r="202" spans="27:39" ht="20.100000000000001" customHeight="1" x14ac:dyDescent="0.2">
      <c r="AA202">
        <f t="shared" si="20"/>
        <v>12</v>
      </c>
      <c r="AB202" s="24">
        <f t="shared" si="19"/>
        <v>0</v>
      </c>
      <c r="AC202" s="57">
        <f t="shared" si="21"/>
        <v>0</v>
      </c>
      <c r="AD202" s="57">
        <f t="shared" si="22"/>
        <v>0</v>
      </c>
      <c r="AE202" s="56" t="e">
        <f t="shared" si="17"/>
        <v>#DIV/0!</v>
      </c>
      <c r="AF202" s="57" t="e">
        <f t="shared" si="18"/>
        <v>#DIV/0!</v>
      </c>
      <c r="AG202" s="24">
        <f t="shared" si="23"/>
        <v>0</v>
      </c>
      <c r="AH202" s="24">
        <f t="shared" si="24"/>
        <v>0</v>
      </c>
      <c r="AI202" s="24" t="e">
        <f t="shared" si="25"/>
        <v>#DIV/0!</v>
      </c>
      <c r="AJ202" s="24" t="e">
        <f t="shared" si="26"/>
        <v>#DIV/0!</v>
      </c>
      <c r="AK202" s="39">
        <f t="shared" si="27"/>
        <v>0</v>
      </c>
      <c r="AL202" s="58">
        <f t="shared" si="28"/>
        <v>0</v>
      </c>
      <c r="AM202" s="58">
        <f t="shared" si="29"/>
        <v>0</v>
      </c>
    </row>
    <row r="203" spans="27:39" ht="20.100000000000001" customHeight="1" x14ac:dyDescent="0.2">
      <c r="AA203">
        <f t="shared" si="20"/>
        <v>13</v>
      </c>
      <c r="AB203" s="24">
        <f t="shared" si="19"/>
        <v>0</v>
      </c>
      <c r="AC203" s="57">
        <f t="shared" si="21"/>
        <v>0</v>
      </c>
      <c r="AD203" s="57">
        <f t="shared" si="22"/>
        <v>0</v>
      </c>
      <c r="AE203" s="56" t="e">
        <f t="shared" si="17"/>
        <v>#DIV/0!</v>
      </c>
      <c r="AF203" s="57" t="e">
        <f t="shared" si="18"/>
        <v>#DIV/0!</v>
      </c>
      <c r="AG203" s="24">
        <f t="shared" si="23"/>
        <v>0</v>
      </c>
      <c r="AH203" s="24">
        <f t="shared" si="24"/>
        <v>0</v>
      </c>
      <c r="AI203" s="24" t="e">
        <f t="shared" si="25"/>
        <v>#DIV/0!</v>
      </c>
      <c r="AJ203" s="24" t="e">
        <f t="shared" si="26"/>
        <v>#DIV/0!</v>
      </c>
      <c r="AK203" s="39">
        <f t="shared" si="27"/>
        <v>0</v>
      </c>
      <c r="AL203" s="58">
        <f t="shared" si="28"/>
        <v>0</v>
      </c>
      <c r="AM203" s="58">
        <f t="shared" si="29"/>
        <v>0</v>
      </c>
    </row>
    <row r="204" spans="27:39" ht="20.100000000000001" customHeight="1" x14ac:dyDescent="0.2">
      <c r="AA204">
        <f t="shared" si="20"/>
        <v>14</v>
      </c>
      <c r="AB204" s="24">
        <f t="shared" si="19"/>
        <v>0</v>
      </c>
      <c r="AC204" s="57">
        <f t="shared" si="21"/>
        <v>0</v>
      </c>
      <c r="AD204" s="57">
        <f t="shared" si="22"/>
        <v>0</v>
      </c>
      <c r="AE204" s="56" t="e">
        <f t="shared" si="17"/>
        <v>#DIV/0!</v>
      </c>
      <c r="AF204" s="57" t="e">
        <f t="shared" si="18"/>
        <v>#DIV/0!</v>
      </c>
      <c r="AG204" s="24">
        <f t="shared" si="23"/>
        <v>0</v>
      </c>
      <c r="AH204" s="24">
        <f t="shared" si="24"/>
        <v>0</v>
      </c>
      <c r="AI204" s="24" t="e">
        <f t="shared" si="25"/>
        <v>#DIV/0!</v>
      </c>
      <c r="AJ204" s="24" t="e">
        <f t="shared" si="26"/>
        <v>#DIV/0!</v>
      </c>
      <c r="AK204" s="39">
        <f t="shared" si="27"/>
        <v>0</v>
      </c>
      <c r="AL204" s="58">
        <f t="shared" si="28"/>
        <v>0</v>
      </c>
      <c r="AM204" s="58">
        <f t="shared" si="29"/>
        <v>0</v>
      </c>
    </row>
    <row r="205" spans="27:39" ht="20.100000000000001" customHeight="1" x14ac:dyDescent="0.2">
      <c r="AA205">
        <f t="shared" si="20"/>
        <v>15</v>
      </c>
      <c r="AB205" s="24">
        <f t="shared" si="19"/>
        <v>0</v>
      </c>
      <c r="AC205" s="57">
        <f t="shared" si="21"/>
        <v>0</v>
      </c>
      <c r="AD205" s="57">
        <f t="shared" si="22"/>
        <v>0</v>
      </c>
      <c r="AE205" s="56" t="e">
        <f t="shared" si="17"/>
        <v>#DIV/0!</v>
      </c>
      <c r="AF205" s="57" t="e">
        <f t="shared" si="18"/>
        <v>#DIV/0!</v>
      </c>
      <c r="AG205" s="24">
        <f t="shared" si="23"/>
        <v>0</v>
      </c>
      <c r="AH205" s="24">
        <f t="shared" si="24"/>
        <v>0</v>
      </c>
      <c r="AI205" s="24" t="e">
        <f t="shared" si="25"/>
        <v>#DIV/0!</v>
      </c>
      <c r="AJ205" s="24" t="e">
        <f t="shared" si="26"/>
        <v>#DIV/0!</v>
      </c>
      <c r="AK205" s="39">
        <f t="shared" si="27"/>
        <v>0</v>
      </c>
      <c r="AL205" s="58">
        <f t="shared" si="28"/>
        <v>0</v>
      </c>
      <c r="AM205" s="58">
        <f t="shared" si="29"/>
        <v>0</v>
      </c>
    </row>
    <row r="206" spans="27:39" ht="20.100000000000001" customHeight="1" x14ac:dyDescent="0.2">
      <c r="AA206">
        <f t="shared" si="20"/>
        <v>16</v>
      </c>
      <c r="AB206" s="24">
        <f t="shared" si="19"/>
        <v>0</v>
      </c>
      <c r="AC206" s="57">
        <f t="shared" si="21"/>
        <v>0</v>
      </c>
      <c r="AD206" s="57">
        <f t="shared" si="22"/>
        <v>0</v>
      </c>
      <c r="AE206" s="56" t="e">
        <f t="shared" si="17"/>
        <v>#DIV/0!</v>
      </c>
      <c r="AF206" s="57" t="e">
        <f t="shared" si="18"/>
        <v>#DIV/0!</v>
      </c>
      <c r="AG206" s="24">
        <f t="shared" si="23"/>
        <v>0</v>
      </c>
      <c r="AH206" s="24">
        <f t="shared" si="24"/>
        <v>0</v>
      </c>
      <c r="AI206" s="24" t="e">
        <f t="shared" si="25"/>
        <v>#DIV/0!</v>
      </c>
      <c r="AJ206" s="24" t="e">
        <f t="shared" si="26"/>
        <v>#DIV/0!</v>
      </c>
      <c r="AK206" s="39">
        <f t="shared" si="27"/>
        <v>0</v>
      </c>
      <c r="AL206" s="58">
        <f t="shared" si="28"/>
        <v>0</v>
      </c>
      <c r="AM206" s="58">
        <f t="shared" si="29"/>
        <v>0</v>
      </c>
    </row>
    <row r="207" spans="27:39" ht="20.100000000000001" customHeight="1" x14ac:dyDescent="0.2">
      <c r="AA207">
        <f t="shared" si="20"/>
        <v>17</v>
      </c>
      <c r="AB207" s="24">
        <f t="shared" si="19"/>
        <v>0</v>
      </c>
      <c r="AC207" s="57">
        <f t="shared" si="21"/>
        <v>0</v>
      </c>
      <c r="AD207" s="57">
        <f t="shared" si="22"/>
        <v>0</v>
      </c>
      <c r="AE207" s="56" t="e">
        <f t="shared" si="17"/>
        <v>#DIV/0!</v>
      </c>
      <c r="AF207" s="57" t="e">
        <f t="shared" si="18"/>
        <v>#DIV/0!</v>
      </c>
      <c r="AG207" s="24">
        <f t="shared" si="23"/>
        <v>0</v>
      </c>
      <c r="AH207" s="24">
        <f t="shared" si="24"/>
        <v>0</v>
      </c>
      <c r="AI207" s="24" t="e">
        <f t="shared" si="25"/>
        <v>#DIV/0!</v>
      </c>
      <c r="AJ207" s="24" t="e">
        <f t="shared" si="26"/>
        <v>#DIV/0!</v>
      </c>
      <c r="AK207" s="39">
        <f t="shared" si="27"/>
        <v>0</v>
      </c>
      <c r="AL207" s="58">
        <f t="shared" si="28"/>
        <v>0</v>
      </c>
      <c r="AM207" s="58">
        <f t="shared" si="29"/>
        <v>0</v>
      </c>
    </row>
    <row r="208" spans="27:39" ht="20.100000000000001" customHeight="1" x14ac:dyDescent="0.2">
      <c r="AA208">
        <f t="shared" si="20"/>
        <v>18</v>
      </c>
      <c r="AB208" s="24">
        <f t="shared" si="19"/>
        <v>0</v>
      </c>
      <c r="AC208" s="57">
        <f t="shared" si="21"/>
        <v>0</v>
      </c>
      <c r="AD208" s="57">
        <f t="shared" si="22"/>
        <v>0</v>
      </c>
      <c r="AE208" s="56" t="e">
        <f t="shared" si="17"/>
        <v>#DIV/0!</v>
      </c>
      <c r="AF208" s="57" t="e">
        <f t="shared" si="18"/>
        <v>#DIV/0!</v>
      </c>
      <c r="AG208" s="24">
        <f t="shared" si="23"/>
        <v>0</v>
      </c>
      <c r="AH208" s="24">
        <f t="shared" si="24"/>
        <v>0</v>
      </c>
      <c r="AI208" s="24" t="e">
        <f t="shared" si="25"/>
        <v>#DIV/0!</v>
      </c>
      <c r="AJ208" s="24" t="e">
        <f t="shared" si="26"/>
        <v>#DIV/0!</v>
      </c>
      <c r="AK208" s="39">
        <f t="shared" si="27"/>
        <v>0</v>
      </c>
      <c r="AL208" s="58">
        <f t="shared" si="28"/>
        <v>0</v>
      </c>
      <c r="AM208" s="58">
        <f t="shared" si="29"/>
        <v>0</v>
      </c>
    </row>
    <row r="209" spans="27:39" ht="20.100000000000001" customHeight="1" x14ac:dyDescent="0.2">
      <c r="AA209">
        <f t="shared" si="20"/>
        <v>19</v>
      </c>
      <c r="AB209" s="24">
        <f t="shared" si="19"/>
        <v>0</v>
      </c>
      <c r="AC209" s="57">
        <f t="shared" si="21"/>
        <v>0</v>
      </c>
      <c r="AD209" s="57">
        <f t="shared" si="22"/>
        <v>0</v>
      </c>
      <c r="AE209" s="56" t="e">
        <f t="shared" si="17"/>
        <v>#DIV/0!</v>
      </c>
      <c r="AF209" s="57" t="e">
        <f t="shared" si="18"/>
        <v>#DIV/0!</v>
      </c>
      <c r="AG209" s="24">
        <f t="shared" si="23"/>
        <v>0</v>
      </c>
      <c r="AH209" s="24">
        <f t="shared" si="24"/>
        <v>0</v>
      </c>
      <c r="AI209" s="24" t="e">
        <f t="shared" si="25"/>
        <v>#DIV/0!</v>
      </c>
      <c r="AJ209" s="24" t="e">
        <f t="shared" si="26"/>
        <v>#DIV/0!</v>
      </c>
      <c r="AK209" s="39">
        <f t="shared" si="27"/>
        <v>0</v>
      </c>
      <c r="AL209" s="58">
        <f t="shared" si="28"/>
        <v>0</v>
      </c>
      <c r="AM209" s="58">
        <f t="shared" si="29"/>
        <v>0</v>
      </c>
    </row>
    <row r="210" spans="27:39" ht="20.100000000000001" customHeight="1" x14ac:dyDescent="0.2">
      <c r="AA210">
        <f t="shared" si="20"/>
        <v>20</v>
      </c>
      <c r="AB210" s="24">
        <f t="shared" si="19"/>
        <v>0</v>
      </c>
      <c r="AC210" s="57">
        <f t="shared" si="21"/>
        <v>0</v>
      </c>
      <c r="AD210" s="57">
        <f t="shared" si="22"/>
        <v>0</v>
      </c>
      <c r="AE210" s="56" t="e">
        <f t="shared" si="17"/>
        <v>#DIV/0!</v>
      </c>
      <c r="AF210" s="57" t="e">
        <f t="shared" si="18"/>
        <v>#DIV/0!</v>
      </c>
      <c r="AG210" s="24">
        <f t="shared" si="23"/>
        <v>0</v>
      </c>
      <c r="AH210" s="24">
        <f t="shared" si="24"/>
        <v>0</v>
      </c>
      <c r="AI210" s="24" t="e">
        <f t="shared" si="25"/>
        <v>#DIV/0!</v>
      </c>
      <c r="AJ210" s="24" t="e">
        <f t="shared" si="26"/>
        <v>#DIV/0!</v>
      </c>
      <c r="AK210" s="39">
        <f t="shared" si="27"/>
        <v>0</v>
      </c>
      <c r="AL210" s="58">
        <f t="shared" si="28"/>
        <v>0</v>
      </c>
      <c r="AM210" s="58">
        <f t="shared" si="29"/>
        <v>0</v>
      </c>
    </row>
    <row r="211" spans="27:39" ht="20.100000000000001" customHeight="1" x14ac:dyDescent="0.2">
      <c r="AA211">
        <f t="shared" si="20"/>
        <v>21</v>
      </c>
      <c r="AB211" s="24">
        <f t="shared" si="19"/>
        <v>0</v>
      </c>
      <c r="AC211" s="57">
        <f t="shared" si="21"/>
        <v>0</v>
      </c>
      <c r="AD211" s="57">
        <f t="shared" si="22"/>
        <v>0</v>
      </c>
      <c r="AE211" s="56" t="e">
        <f t="shared" si="17"/>
        <v>#DIV/0!</v>
      </c>
      <c r="AF211" s="57" t="e">
        <f t="shared" si="18"/>
        <v>#DIV/0!</v>
      </c>
      <c r="AG211" s="24">
        <f t="shared" si="23"/>
        <v>0</v>
      </c>
      <c r="AH211" s="24">
        <f t="shared" si="24"/>
        <v>0</v>
      </c>
      <c r="AI211" s="24" t="e">
        <f t="shared" si="25"/>
        <v>#DIV/0!</v>
      </c>
      <c r="AJ211" s="24" t="e">
        <f t="shared" si="26"/>
        <v>#DIV/0!</v>
      </c>
      <c r="AK211" s="39">
        <f t="shared" si="27"/>
        <v>0</v>
      </c>
      <c r="AL211" s="58">
        <f t="shared" si="28"/>
        <v>0</v>
      </c>
      <c r="AM211" s="58">
        <f t="shared" si="29"/>
        <v>0</v>
      </c>
    </row>
    <row r="212" spans="27:39" ht="20.100000000000001" customHeight="1" x14ac:dyDescent="0.2">
      <c r="AA212">
        <f t="shared" si="20"/>
        <v>22</v>
      </c>
      <c r="AB212" s="24">
        <f t="shared" si="19"/>
        <v>0</v>
      </c>
      <c r="AC212" s="57">
        <f t="shared" si="21"/>
        <v>0</v>
      </c>
      <c r="AD212" s="57">
        <f t="shared" si="22"/>
        <v>0</v>
      </c>
      <c r="AE212" s="56" t="e">
        <f t="shared" si="17"/>
        <v>#DIV/0!</v>
      </c>
      <c r="AF212" s="57" t="e">
        <f t="shared" si="18"/>
        <v>#DIV/0!</v>
      </c>
      <c r="AG212" s="24">
        <f t="shared" si="23"/>
        <v>0</v>
      </c>
      <c r="AH212" s="24">
        <f t="shared" si="24"/>
        <v>0</v>
      </c>
      <c r="AI212" s="24" t="e">
        <f t="shared" si="25"/>
        <v>#DIV/0!</v>
      </c>
      <c r="AJ212" s="24" t="e">
        <f t="shared" si="26"/>
        <v>#DIV/0!</v>
      </c>
      <c r="AK212" s="39">
        <f t="shared" si="27"/>
        <v>0</v>
      </c>
      <c r="AL212" s="58">
        <f t="shared" si="28"/>
        <v>0</v>
      </c>
      <c r="AM212" s="58">
        <f t="shared" si="29"/>
        <v>0</v>
      </c>
    </row>
    <row r="213" spans="27:39" ht="20.100000000000001" customHeight="1" x14ac:dyDescent="0.2">
      <c r="AA213">
        <f t="shared" si="20"/>
        <v>23</v>
      </c>
      <c r="AB213" s="24">
        <f t="shared" si="19"/>
        <v>0</v>
      </c>
      <c r="AC213" s="57">
        <f t="shared" si="21"/>
        <v>0</v>
      </c>
      <c r="AD213" s="57">
        <f t="shared" si="22"/>
        <v>0</v>
      </c>
      <c r="AE213" s="56" t="e">
        <f t="shared" si="17"/>
        <v>#DIV/0!</v>
      </c>
      <c r="AF213" s="57" t="e">
        <f t="shared" si="18"/>
        <v>#DIV/0!</v>
      </c>
      <c r="AG213" s="24">
        <f t="shared" si="23"/>
        <v>0</v>
      </c>
      <c r="AH213" s="24">
        <f t="shared" si="24"/>
        <v>0</v>
      </c>
      <c r="AI213" s="24" t="e">
        <f t="shared" si="25"/>
        <v>#DIV/0!</v>
      </c>
      <c r="AJ213" s="24" t="e">
        <f t="shared" si="26"/>
        <v>#DIV/0!</v>
      </c>
      <c r="AK213" s="39">
        <f t="shared" si="27"/>
        <v>0</v>
      </c>
      <c r="AL213" s="58">
        <f t="shared" si="28"/>
        <v>0</v>
      </c>
      <c r="AM213" s="58">
        <f t="shared" si="29"/>
        <v>0</v>
      </c>
    </row>
    <row r="214" spans="27:39" ht="20.100000000000001" customHeight="1" x14ac:dyDescent="0.2">
      <c r="AA214">
        <f t="shared" si="20"/>
        <v>24</v>
      </c>
      <c r="AB214" s="24">
        <f t="shared" si="19"/>
        <v>0</v>
      </c>
      <c r="AC214" s="57">
        <f t="shared" si="21"/>
        <v>0</v>
      </c>
      <c r="AD214" s="57">
        <f t="shared" si="22"/>
        <v>0</v>
      </c>
      <c r="AE214" s="56" t="e">
        <f t="shared" si="17"/>
        <v>#DIV/0!</v>
      </c>
      <c r="AF214" s="57" t="e">
        <f t="shared" si="18"/>
        <v>#DIV/0!</v>
      </c>
      <c r="AG214" s="24">
        <f t="shared" si="23"/>
        <v>0</v>
      </c>
      <c r="AH214" s="24">
        <f t="shared" si="24"/>
        <v>0</v>
      </c>
      <c r="AI214" s="24" t="e">
        <f t="shared" si="25"/>
        <v>#DIV/0!</v>
      </c>
      <c r="AJ214" s="24" t="e">
        <f t="shared" si="26"/>
        <v>#DIV/0!</v>
      </c>
      <c r="AK214" s="39">
        <f t="shared" si="27"/>
        <v>0</v>
      </c>
      <c r="AL214" s="58">
        <f t="shared" si="28"/>
        <v>0</v>
      </c>
      <c r="AM214" s="58">
        <f t="shared" si="29"/>
        <v>0</v>
      </c>
    </row>
    <row r="215" spans="27:39" ht="20.100000000000001" customHeight="1" x14ac:dyDescent="0.2">
      <c r="AA215">
        <f t="shared" si="20"/>
        <v>25</v>
      </c>
      <c r="AB215" s="24">
        <f t="shared" si="19"/>
        <v>0</v>
      </c>
      <c r="AC215" s="57">
        <f t="shared" si="21"/>
        <v>0</v>
      </c>
      <c r="AD215" s="57">
        <f t="shared" si="22"/>
        <v>0</v>
      </c>
      <c r="AE215" s="56" t="e">
        <f t="shared" si="17"/>
        <v>#DIV/0!</v>
      </c>
      <c r="AF215" s="57" t="e">
        <f t="shared" si="18"/>
        <v>#DIV/0!</v>
      </c>
      <c r="AG215" s="24">
        <f t="shared" si="23"/>
        <v>0</v>
      </c>
      <c r="AH215" s="24">
        <f t="shared" si="24"/>
        <v>0</v>
      </c>
      <c r="AI215" s="24" t="e">
        <f t="shared" si="25"/>
        <v>#DIV/0!</v>
      </c>
      <c r="AJ215" s="24" t="e">
        <f t="shared" si="26"/>
        <v>#DIV/0!</v>
      </c>
      <c r="AK215" s="39">
        <f t="shared" si="27"/>
        <v>0</v>
      </c>
      <c r="AL215" s="58">
        <f t="shared" si="28"/>
        <v>0</v>
      </c>
      <c r="AM215" s="58">
        <f t="shared" si="29"/>
        <v>0</v>
      </c>
    </row>
    <row r="216" spans="27:39" ht="20.100000000000001" customHeight="1" x14ac:dyDescent="0.2">
      <c r="AA216">
        <f t="shared" si="20"/>
        <v>26</v>
      </c>
      <c r="AB216" s="24">
        <f t="shared" si="19"/>
        <v>0</v>
      </c>
      <c r="AC216" s="57">
        <f t="shared" si="21"/>
        <v>0</v>
      </c>
      <c r="AD216" s="57">
        <f t="shared" si="22"/>
        <v>0</v>
      </c>
      <c r="AE216" s="56" t="e">
        <f t="shared" si="17"/>
        <v>#DIV/0!</v>
      </c>
      <c r="AF216" s="57" t="e">
        <f t="shared" si="18"/>
        <v>#DIV/0!</v>
      </c>
      <c r="AG216" s="24">
        <f t="shared" si="23"/>
        <v>0</v>
      </c>
      <c r="AH216" s="24">
        <f t="shared" si="24"/>
        <v>0</v>
      </c>
      <c r="AI216" s="24" t="e">
        <f t="shared" si="25"/>
        <v>#DIV/0!</v>
      </c>
      <c r="AJ216" s="24" t="e">
        <f t="shared" si="26"/>
        <v>#DIV/0!</v>
      </c>
      <c r="AK216" s="39">
        <f t="shared" si="27"/>
        <v>0</v>
      </c>
      <c r="AL216" s="58">
        <f t="shared" si="28"/>
        <v>0</v>
      </c>
      <c r="AM216" s="58">
        <f t="shared" si="29"/>
        <v>0</v>
      </c>
    </row>
    <row r="217" spans="27:39" ht="20.100000000000001" customHeight="1" x14ac:dyDescent="0.2">
      <c r="AA217">
        <f t="shared" si="20"/>
        <v>27</v>
      </c>
      <c r="AB217" s="24">
        <f t="shared" si="19"/>
        <v>0</v>
      </c>
      <c r="AC217" s="57">
        <f t="shared" si="21"/>
        <v>0</v>
      </c>
      <c r="AD217" s="57">
        <f t="shared" si="22"/>
        <v>0</v>
      </c>
      <c r="AE217" s="56" t="e">
        <f t="shared" si="17"/>
        <v>#DIV/0!</v>
      </c>
      <c r="AF217" s="57" t="e">
        <f t="shared" si="18"/>
        <v>#DIV/0!</v>
      </c>
      <c r="AG217" s="24">
        <f t="shared" si="23"/>
        <v>0</v>
      </c>
      <c r="AH217" s="24">
        <f t="shared" si="24"/>
        <v>0</v>
      </c>
      <c r="AI217" s="24" t="e">
        <f t="shared" si="25"/>
        <v>#DIV/0!</v>
      </c>
      <c r="AJ217" s="24" t="e">
        <f t="shared" si="26"/>
        <v>#DIV/0!</v>
      </c>
      <c r="AK217" s="39">
        <f t="shared" si="27"/>
        <v>0</v>
      </c>
      <c r="AL217" s="58">
        <f t="shared" si="28"/>
        <v>0</v>
      </c>
      <c r="AM217" s="58">
        <f t="shared" si="29"/>
        <v>0</v>
      </c>
    </row>
    <row r="218" spans="27:39" ht="20.100000000000001" customHeight="1" x14ac:dyDescent="0.2">
      <c r="AA218">
        <f t="shared" si="20"/>
        <v>28</v>
      </c>
      <c r="AB218" s="24">
        <f t="shared" si="19"/>
        <v>0</v>
      </c>
      <c r="AC218" s="57">
        <f t="shared" si="21"/>
        <v>0</v>
      </c>
      <c r="AD218" s="57">
        <f t="shared" si="22"/>
        <v>0</v>
      </c>
      <c r="AE218" s="56" t="e">
        <f t="shared" si="17"/>
        <v>#DIV/0!</v>
      </c>
      <c r="AF218" s="57" t="e">
        <f t="shared" si="18"/>
        <v>#DIV/0!</v>
      </c>
      <c r="AG218" s="24">
        <f t="shared" si="23"/>
        <v>0</v>
      </c>
      <c r="AH218" s="24">
        <f t="shared" si="24"/>
        <v>0</v>
      </c>
      <c r="AI218" s="24" t="e">
        <f t="shared" si="25"/>
        <v>#DIV/0!</v>
      </c>
      <c r="AJ218" s="24" t="e">
        <f t="shared" si="26"/>
        <v>#DIV/0!</v>
      </c>
      <c r="AK218" s="39">
        <f t="shared" si="27"/>
        <v>0</v>
      </c>
      <c r="AL218" s="58">
        <f t="shared" si="28"/>
        <v>0</v>
      </c>
      <c r="AM218" s="58">
        <f t="shared" si="29"/>
        <v>0</v>
      </c>
    </row>
    <row r="219" spans="27:39" ht="20.100000000000001" customHeight="1" x14ac:dyDescent="0.2">
      <c r="AA219">
        <f t="shared" si="20"/>
        <v>29</v>
      </c>
      <c r="AB219" s="24">
        <f t="shared" si="19"/>
        <v>0</v>
      </c>
      <c r="AC219" s="57">
        <f t="shared" si="21"/>
        <v>0</v>
      </c>
      <c r="AD219" s="57">
        <f t="shared" si="22"/>
        <v>0</v>
      </c>
      <c r="AE219" s="56" t="e">
        <f t="shared" si="17"/>
        <v>#DIV/0!</v>
      </c>
      <c r="AF219" s="57" t="e">
        <f t="shared" si="18"/>
        <v>#DIV/0!</v>
      </c>
      <c r="AG219" s="24">
        <f t="shared" si="23"/>
        <v>0</v>
      </c>
      <c r="AH219" s="24">
        <f t="shared" si="24"/>
        <v>0</v>
      </c>
      <c r="AI219" s="24" t="e">
        <f t="shared" si="25"/>
        <v>#DIV/0!</v>
      </c>
      <c r="AJ219" s="24" t="e">
        <f t="shared" si="26"/>
        <v>#DIV/0!</v>
      </c>
      <c r="AK219" s="39">
        <f t="shared" si="27"/>
        <v>0</v>
      </c>
      <c r="AL219" s="58">
        <f t="shared" si="28"/>
        <v>0</v>
      </c>
      <c r="AM219" s="58">
        <f t="shared" si="29"/>
        <v>0</v>
      </c>
    </row>
    <row r="220" spans="27:39" ht="20.100000000000001" customHeight="1" x14ac:dyDescent="0.2">
      <c r="AA220">
        <f t="shared" si="20"/>
        <v>30</v>
      </c>
      <c r="AB220" s="24">
        <f t="shared" si="19"/>
        <v>0</v>
      </c>
      <c r="AC220" s="57">
        <f t="shared" si="21"/>
        <v>0</v>
      </c>
      <c r="AD220" s="57">
        <f t="shared" si="22"/>
        <v>0</v>
      </c>
      <c r="AE220" s="56" t="e">
        <f t="shared" si="17"/>
        <v>#DIV/0!</v>
      </c>
      <c r="AF220" s="57" t="e">
        <f t="shared" si="18"/>
        <v>#DIV/0!</v>
      </c>
      <c r="AG220" s="24">
        <f t="shared" si="23"/>
        <v>0</v>
      </c>
      <c r="AH220" s="24">
        <f t="shared" si="24"/>
        <v>0</v>
      </c>
      <c r="AI220" s="24" t="e">
        <f t="shared" si="25"/>
        <v>#DIV/0!</v>
      </c>
      <c r="AJ220" s="24" t="e">
        <f t="shared" si="26"/>
        <v>#DIV/0!</v>
      </c>
      <c r="AK220" s="39">
        <f t="shared" si="27"/>
        <v>0</v>
      </c>
      <c r="AL220" s="58">
        <f t="shared" si="28"/>
        <v>0</v>
      </c>
      <c r="AM220" s="58">
        <f t="shared" si="29"/>
        <v>0</v>
      </c>
    </row>
    <row r="221" spans="27:39" ht="20.100000000000001" customHeight="1" x14ac:dyDescent="0.2">
      <c r="AA221">
        <f t="shared" si="20"/>
        <v>31</v>
      </c>
      <c r="AB221" s="24">
        <f t="shared" si="19"/>
        <v>0</v>
      </c>
      <c r="AC221" s="57">
        <f t="shared" si="21"/>
        <v>0</v>
      </c>
      <c r="AD221" s="57">
        <f t="shared" si="22"/>
        <v>0</v>
      </c>
      <c r="AE221" s="56" t="e">
        <f t="shared" si="17"/>
        <v>#DIV/0!</v>
      </c>
      <c r="AF221" s="57" t="e">
        <f t="shared" si="18"/>
        <v>#DIV/0!</v>
      </c>
      <c r="AG221" s="24">
        <f t="shared" si="23"/>
        <v>0</v>
      </c>
      <c r="AH221" s="24">
        <f t="shared" si="24"/>
        <v>0</v>
      </c>
      <c r="AI221" s="24" t="e">
        <f t="shared" si="25"/>
        <v>#DIV/0!</v>
      </c>
      <c r="AJ221" s="24" t="e">
        <f t="shared" si="26"/>
        <v>#DIV/0!</v>
      </c>
      <c r="AK221" s="39">
        <f t="shared" si="27"/>
        <v>0</v>
      </c>
      <c r="AL221" s="58">
        <f t="shared" si="28"/>
        <v>0</v>
      </c>
      <c r="AM221" s="58">
        <f t="shared" si="29"/>
        <v>0</v>
      </c>
    </row>
    <row r="222" spans="27:39" ht="20.100000000000001" customHeight="1" x14ac:dyDescent="0.2">
      <c r="AA222">
        <f t="shared" si="20"/>
        <v>32</v>
      </c>
      <c r="AB222" s="24">
        <f t="shared" si="19"/>
        <v>0</v>
      </c>
      <c r="AC222" s="57">
        <f t="shared" si="21"/>
        <v>0</v>
      </c>
      <c r="AD222" s="57">
        <f t="shared" si="22"/>
        <v>0</v>
      </c>
      <c r="AE222" s="56" t="e">
        <f t="shared" ref="AE222:AE253" si="30" xml:space="preserve"> AJ222 +  AI222*AB222 + AH222*AB222^2*100000/(2*E*I) + AG222*AB222^3*100000/(6*E*I)</f>
        <v>#DIV/0!</v>
      </c>
      <c r="AF222" s="57" t="e">
        <f t="shared" ref="AF222:AF253" si="31" xml:space="preserve"> IF( AB222 &lt;= AK222,  AE222,        AE222 + AL222*(AB222 - AK222)^2*100000/(2*E*I)          )</f>
        <v>#DIV/0!</v>
      </c>
      <c r="AG222" s="24">
        <f t="shared" si="23"/>
        <v>0</v>
      </c>
      <c r="AH222" s="24">
        <f t="shared" si="24"/>
        <v>0</v>
      </c>
      <c r="AI222" s="24" t="e">
        <f t="shared" si="25"/>
        <v>#DIV/0!</v>
      </c>
      <c r="AJ222" s="24" t="e">
        <f t="shared" si="26"/>
        <v>#DIV/0!</v>
      </c>
      <c r="AK222" s="39">
        <f t="shared" si="27"/>
        <v>0</v>
      </c>
      <c r="AL222" s="58">
        <f t="shared" si="28"/>
        <v>0</v>
      </c>
      <c r="AM222" s="58">
        <f t="shared" si="29"/>
        <v>0</v>
      </c>
    </row>
    <row r="223" spans="27:39" ht="20.100000000000001" customHeight="1" x14ac:dyDescent="0.2">
      <c r="AA223">
        <f t="shared" si="20"/>
        <v>33</v>
      </c>
      <c r="AB223" s="24">
        <f t="shared" ref="AB223:AB254" si="32" xml:space="preserve"> L*AA223/100</f>
        <v>0</v>
      </c>
      <c r="AC223" s="57">
        <f t="shared" si="21"/>
        <v>0</v>
      </c>
      <c r="AD223" s="57">
        <f t="shared" si="22"/>
        <v>0</v>
      </c>
      <c r="AE223" s="56" t="e">
        <f t="shared" si="30"/>
        <v>#DIV/0!</v>
      </c>
      <c r="AF223" s="57" t="e">
        <f t="shared" si="31"/>
        <v>#DIV/0!</v>
      </c>
      <c r="AG223" s="24">
        <f t="shared" si="23"/>
        <v>0</v>
      </c>
      <c r="AH223" s="24">
        <f t="shared" si="24"/>
        <v>0</v>
      </c>
      <c r="AI223" s="24" t="e">
        <f t="shared" si="25"/>
        <v>#DIV/0!</v>
      </c>
      <c r="AJ223" s="24" t="e">
        <f t="shared" si="26"/>
        <v>#DIV/0!</v>
      </c>
      <c r="AK223" s="39">
        <f t="shared" si="27"/>
        <v>0</v>
      </c>
      <c r="AL223" s="58">
        <f t="shared" si="28"/>
        <v>0</v>
      </c>
      <c r="AM223" s="58">
        <f t="shared" si="29"/>
        <v>0</v>
      </c>
    </row>
    <row r="224" spans="27:39" ht="20.100000000000001" customHeight="1" x14ac:dyDescent="0.2">
      <c r="AA224">
        <f t="shared" si="20"/>
        <v>34</v>
      </c>
      <c r="AB224" s="24">
        <f t="shared" si="32"/>
        <v>0</v>
      </c>
      <c r="AC224" s="57">
        <f t="shared" si="21"/>
        <v>0</v>
      </c>
      <c r="AD224" s="57">
        <f t="shared" si="22"/>
        <v>0</v>
      </c>
      <c r="AE224" s="56" t="e">
        <f t="shared" si="30"/>
        <v>#DIV/0!</v>
      </c>
      <c r="AF224" s="57" t="e">
        <f t="shared" si="31"/>
        <v>#DIV/0!</v>
      </c>
      <c r="AG224" s="24">
        <f t="shared" si="23"/>
        <v>0</v>
      </c>
      <c r="AH224" s="24">
        <f t="shared" si="24"/>
        <v>0</v>
      </c>
      <c r="AI224" s="24" t="e">
        <f t="shared" si="25"/>
        <v>#DIV/0!</v>
      </c>
      <c r="AJ224" s="24" t="e">
        <f t="shared" si="26"/>
        <v>#DIV/0!</v>
      </c>
      <c r="AK224" s="39">
        <f t="shared" si="27"/>
        <v>0</v>
      </c>
      <c r="AL224" s="58">
        <f t="shared" si="28"/>
        <v>0</v>
      </c>
      <c r="AM224" s="58">
        <f t="shared" si="29"/>
        <v>0</v>
      </c>
    </row>
    <row r="225" spans="27:39" ht="20.100000000000001" customHeight="1" x14ac:dyDescent="0.2">
      <c r="AA225">
        <f t="shared" si="20"/>
        <v>35</v>
      </c>
      <c r="AB225" s="24">
        <f t="shared" si="32"/>
        <v>0</v>
      </c>
      <c r="AC225" s="57">
        <f t="shared" si="21"/>
        <v>0</v>
      </c>
      <c r="AD225" s="57">
        <f t="shared" si="22"/>
        <v>0</v>
      </c>
      <c r="AE225" s="56" t="e">
        <f t="shared" si="30"/>
        <v>#DIV/0!</v>
      </c>
      <c r="AF225" s="57" t="e">
        <f t="shared" si="31"/>
        <v>#DIV/0!</v>
      </c>
      <c r="AG225" s="24">
        <f t="shared" si="23"/>
        <v>0</v>
      </c>
      <c r="AH225" s="24">
        <f t="shared" si="24"/>
        <v>0</v>
      </c>
      <c r="AI225" s="24" t="e">
        <f t="shared" si="25"/>
        <v>#DIV/0!</v>
      </c>
      <c r="AJ225" s="24" t="e">
        <f t="shared" si="26"/>
        <v>#DIV/0!</v>
      </c>
      <c r="AK225" s="39">
        <f t="shared" si="27"/>
        <v>0</v>
      </c>
      <c r="AL225" s="58">
        <f t="shared" si="28"/>
        <v>0</v>
      </c>
      <c r="AM225" s="58">
        <f t="shared" si="29"/>
        <v>0</v>
      </c>
    </row>
    <row r="226" spans="27:39" ht="20.100000000000001" customHeight="1" x14ac:dyDescent="0.2">
      <c r="AA226">
        <f t="shared" si="20"/>
        <v>36</v>
      </c>
      <c r="AB226" s="24">
        <f t="shared" si="32"/>
        <v>0</v>
      </c>
      <c r="AC226" s="57">
        <f t="shared" si="21"/>
        <v>0</v>
      </c>
      <c r="AD226" s="57">
        <f t="shared" si="22"/>
        <v>0</v>
      </c>
      <c r="AE226" s="56" t="e">
        <f t="shared" si="30"/>
        <v>#DIV/0!</v>
      </c>
      <c r="AF226" s="57" t="e">
        <f t="shared" si="31"/>
        <v>#DIV/0!</v>
      </c>
      <c r="AG226" s="24">
        <f t="shared" si="23"/>
        <v>0</v>
      </c>
      <c r="AH226" s="24">
        <f t="shared" si="24"/>
        <v>0</v>
      </c>
      <c r="AI226" s="24" t="e">
        <f t="shared" si="25"/>
        <v>#DIV/0!</v>
      </c>
      <c r="AJ226" s="24" t="e">
        <f t="shared" si="26"/>
        <v>#DIV/0!</v>
      </c>
      <c r="AK226" s="39">
        <f t="shared" si="27"/>
        <v>0</v>
      </c>
      <c r="AL226" s="58">
        <f t="shared" si="28"/>
        <v>0</v>
      </c>
      <c r="AM226" s="58">
        <f t="shared" si="29"/>
        <v>0</v>
      </c>
    </row>
    <row r="227" spans="27:39" ht="20.100000000000001" customHeight="1" x14ac:dyDescent="0.2">
      <c r="AA227">
        <f t="shared" si="20"/>
        <v>37</v>
      </c>
      <c r="AB227" s="24">
        <f t="shared" si="32"/>
        <v>0</v>
      </c>
      <c r="AC227" s="57">
        <f t="shared" si="21"/>
        <v>0</v>
      </c>
      <c r="AD227" s="57">
        <f t="shared" si="22"/>
        <v>0</v>
      </c>
      <c r="AE227" s="56" t="e">
        <f t="shared" si="30"/>
        <v>#DIV/0!</v>
      </c>
      <c r="AF227" s="57" t="e">
        <f t="shared" si="31"/>
        <v>#DIV/0!</v>
      </c>
      <c r="AG227" s="24">
        <f t="shared" si="23"/>
        <v>0</v>
      </c>
      <c r="AH227" s="24">
        <f t="shared" si="24"/>
        <v>0</v>
      </c>
      <c r="AI227" s="24" t="e">
        <f t="shared" si="25"/>
        <v>#DIV/0!</v>
      </c>
      <c r="AJ227" s="24" t="e">
        <f t="shared" si="26"/>
        <v>#DIV/0!</v>
      </c>
      <c r="AK227" s="39">
        <f t="shared" si="27"/>
        <v>0</v>
      </c>
      <c r="AL227" s="58">
        <f t="shared" si="28"/>
        <v>0</v>
      </c>
      <c r="AM227" s="58">
        <f t="shared" si="29"/>
        <v>0</v>
      </c>
    </row>
    <row r="228" spans="27:39" ht="20.100000000000001" customHeight="1" x14ac:dyDescent="0.2">
      <c r="AA228">
        <f t="shared" si="20"/>
        <v>38</v>
      </c>
      <c r="AB228" s="24">
        <f t="shared" si="32"/>
        <v>0</v>
      </c>
      <c r="AC228" s="57">
        <f t="shared" si="21"/>
        <v>0</v>
      </c>
      <c r="AD228" s="57">
        <f t="shared" si="22"/>
        <v>0</v>
      </c>
      <c r="AE228" s="56" t="e">
        <f t="shared" si="30"/>
        <v>#DIV/0!</v>
      </c>
      <c r="AF228" s="57" t="e">
        <f t="shared" si="31"/>
        <v>#DIV/0!</v>
      </c>
      <c r="AG228" s="24">
        <f t="shared" si="23"/>
        <v>0</v>
      </c>
      <c r="AH228" s="24">
        <f t="shared" si="24"/>
        <v>0</v>
      </c>
      <c r="AI228" s="24" t="e">
        <f t="shared" si="25"/>
        <v>#DIV/0!</v>
      </c>
      <c r="AJ228" s="24" t="e">
        <f t="shared" si="26"/>
        <v>#DIV/0!</v>
      </c>
      <c r="AK228" s="39">
        <f t="shared" si="27"/>
        <v>0</v>
      </c>
      <c r="AL228" s="58">
        <f t="shared" si="28"/>
        <v>0</v>
      </c>
      <c r="AM228" s="58">
        <f t="shared" si="29"/>
        <v>0</v>
      </c>
    </row>
    <row r="229" spans="27:39" ht="20.100000000000001" customHeight="1" x14ac:dyDescent="0.2">
      <c r="AA229">
        <f t="shared" si="20"/>
        <v>39</v>
      </c>
      <c r="AB229" s="24">
        <f t="shared" si="32"/>
        <v>0</v>
      </c>
      <c r="AC229" s="57">
        <f t="shared" si="21"/>
        <v>0</v>
      </c>
      <c r="AD229" s="57">
        <f t="shared" si="22"/>
        <v>0</v>
      </c>
      <c r="AE229" s="56" t="e">
        <f t="shared" si="30"/>
        <v>#DIV/0!</v>
      </c>
      <c r="AF229" s="57" t="e">
        <f t="shared" si="31"/>
        <v>#DIV/0!</v>
      </c>
      <c r="AG229" s="24">
        <f t="shared" si="23"/>
        <v>0</v>
      </c>
      <c r="AH229" s="24">
        <f t="shared" si="24"/>
        <v>0</v>
      </c>
      <c r="AI229" s="24" t="e">
        <f t="shared" si="25"/>
        <v>#DIV/0!</v>
      </c>
      <c r="AJ229" s="24" t="e">
        <f t="shared" si="26"/>
        <v>#DIV/0!</v>
      </c>
      <c r="AK229" s="39">
        <f t="shared" si="27"/>
        <v>0</v>
      </c>
      <c r="AL229" s="58">
        <f t="shared" si="28"/>
        <v>0</v>
      </c>
      <c r="AM229" s="58">
        <f t="shared" si="29"/>
        <v>0</v>
      </c>
    </row>
    <row r="230" spans="27:39" ht="20.100000000000001" customHeight="1" x14ac:dyDescent="0.2">
      <c r="AA230">
        <f t="shared" si="20"/>
        <v>40</v>
      </c>
      <c r="AB230" s="24">
        <f t="shared" si="32"/>
        <v>0</v>
      </c>
      <c r="AC230" s="57">
        <f t="shared" si="21"/>
        <v>0</v>
      </c>
      <c r="AD230" s="57">
        <f t="shared" si="22"/>
        <v>0</v>
      </c>
      <c r="AE230" s="56" t="e">
        <f t="shared" si="30"/>
        <v>#DIV/0!</v>
      </c>
      <c r="AF230" s="57" t="e">
        <f t="shared" si="31"/>
        <v>#DIV/0!</v>
      </c>
      <c r="AG230" s="24">
        <f t="shared" si="23"/>
        <v>0</v>
      </c>
      <c r="AH230" s="24">
        <f t="shared" si="24"/>
        <v>0</v>
      </c>
      <c r="AI230" s="24" t="e">
        <f t="shared" si="25"/>
        <v>#DIV/0!</v>
      </c>
      <c r="AJ230" s="24" t="e">
        <f t="shared" si="26"/>
        <v>#DIV/0!</v>
      </c>
      <c r="AK230" s="39">
        <f t="shared" si="27"/>
        <v>0</v>
      </c>
      <c r="AL230" s="58">
        <f t="shared" si="28"/>
        <v>0</v>
      </c>
      <c r="AM230" s="58">
        <f t="shared" si="29"/>
        <v>0</v>
      </c>
    </row>
    <row r="231" spans="27:39" ht="20.100000000000001" customHeight="1" x14ac:dyDescent="0.2">
      <c r="AA231">
        <f t="shared" si="20"/>
        <v>41</v>
      </c>
      <c r="AB231" s="24">
        <f t="shared" si="32"/>
        <v>0</v>
      </c>
      <c r="AC231" s="57">
        <f t="shared" si="21"/>
        <v>0</v>
      </c>
      <c r="AD231" s="57">
        <f t="shared" si="22"/>
        <v>0</v>
      </c>
      <c r="AE231" s="56" t="e">
        <f t="shared" si="30"/>
        <v>#DIV/0!</v>
      </c>
      <c r="AF231" s="57" t="e">
        <f t="shared" si="31"/>
        <v>#DIV/0!</v>
      </c>
      <c r="AG231" s="24">
        <f t="shared" si="23"/>
        <v>0</v>
      </c>
      <c r="AH231" s="24">
        <f t="shared" si="24"/>
        <v>0</v>
      </c>
      <c r="AI231" s="24" t="e">
        <f t="shared" si="25"/>
        <v>#DIV/0!</v>
      </c>
      <c r="AJ231" s="24" t="e">
        <f t="shared" si="26"/>
        <v>#DIV/0!</v>
      </c>
      <c r="AK231" s="39">
        <f t="shared" si="27"/>
        <v>0</v>
      </c>
      <c r="AL231" s="58">
        <f t="shared" si="28"/>
        <v>0</v>
      </c>
      <c r="AM231" s="58">
        <f t="shared" si="29"/>
        <v>0</v>
      </c>
    </row>
    <row r="232" spans="27:39" ht="20.100000000000001" customHeight="1" x14ac:dyDescent="0.2">
      <c r="AA232">
        <f t="shared" si="20"/>
        <v>42</v>
      </c>
      <c r="AB232" s="24">
        <f t="shared" si="32"/>
        <v>0</v>
      </c>
      <c r="AC232" s="57">
        <f t="shared" si="21"/>
        <v>0</v>
      </c>
      <c r="AD232" s="57">
        <f t="shared" si="22"/>
        <v>0</v>
      </c>
      <c r="AE232" s="56" t="e">
        <f t="shared" si="30"/>
        <v>#DIV/0!</v>
      </c>
      <c r="AF232" s="57" t="e">
        <f t="shared" si="31"/>
        <v>#DIV/0!</v>
      </c>
      <c r="AG232" s="24">
        <f t="shared" si="23"/>
        <v>0</v>
      </c>
      <c r="AH232" s="24">
        <f t="shared" si="24"/>
        <v>0</v>
      </c>
      <c r="AI232" s="24" t="e">
        <f t="shared" si="25"/>
        <v>#DIV/0!</v>
      </c>
      <c r="AJ232" s="24" t="e">
        <f t="shared" si="26"/>
        <v>#DIV/0!</v>
      </c>
      <c r="AK232" s="39">
        <f t="shared" si="27"/>
        <v>0</v>
      </c>
      <c r="AL232" s="58">
        <f t="shared" si="28"/>
        <v>0</v>
      </c>
      <c r="AM232" s="58">
        <f t="shared" si="29"/>
        <v>0</v>
      </c>
    </row>
    <row r="233" spans="27:39" ht="20.100000000000001" customHeight="1" x14ac:dyDescent="0.2">
      <c r="AA233">
        <f t="shared" si="20"/>
        <v>43</v>
      </c>
      <c r="AB233" s="24">
        <f t="shared" si="32"/>
        <v>0</v>
      </c>
      <c r="AC233" s="57">
        <f t="shared" si="21"/>
        <v>0</v>
      </c>
      <c r="AD233" s="57">
        <f t="shared" si="22"/>
        <v>0</v>
      </c>
      <c r="AE233" s="56" t="e">
        <f t="shared" si="30"/>
        <v>#DIV/0!</v>
      </c>
      <c r="AF233" s="57" t="e">
        <f t="shared" si="31"/>
        <v>#DIV/0!</v>
      </c>
      <c r="AG233" s="24">
        <f t="shared" si="23"/>
        <v>0</v>
      </c>
      <c r="AH233" s="24">
        <f t="shared" si="24"/>
        <v>0</v>
      </c>
      <c r="AI233" s="24" t="e">
        <f t="shared" si="25"/>
        <v>#DIV/0!</v>
      </c>
      <c r="AJ233" s="24" t="e">
        <f t="shared" si="26"/>
        <v>#DIV/0!</v>
      </c>
      <c r="AK233" s="39">
        <f t="shared" si="27"/>
        <v>0</v>
      </c>
      <c r="AL233" s="58">
        <f t="shared" si="28"/>
        <v>0</v>
      </c>
      <c r="AM233" s="58">
        <f t="shared" si="29"/>
        <v>0</v>
      </c>
    </row>
    <row r="234" spans="27:39" ht="20.100000000000001" customHeight="1" x14ac:dyDescent="0.2">
      <c r="AA234">
        <f t="shared" si="20"/>
        <v>44</v>
      </c>
      <c r="AB234" s="24">
        <f t="shared" si="32"/>
        <v>0</v>
      </c>
      <c r="AC234" s="57">
        <f t="shared" si="21"/>
        <v>0</v>
      </c>
      <c r="AD234" s="57">
        <f t="shared" si="22"/>
        <v>0</v>
      </c>
      <c r="AE234" s="56" t="e">
        <f t="shared" si="30"/>
        <v>#DIV/0!</v>
      </c>
      <c r="AF234" s="57" t="e">
        <f t="shared" si="31"/>
        <v>#DIV/0!</v>
      </c>
      <c r="AG234" s="24">
        <f t="shared" si="23"/>
        <v>0</v>
      </c>
      <c r="AH234" s="24">
        <f t="shared" si="24"/>
        <v>0</v>
      </c>
      <c r="AI234" s="24" t="e">
        <f t="shared" si="25"/>
        <v>#DIV/0!</v>
      </c>
      <c r="AJ234" s="24" t="e">
        <f t="shared" si="26"/>
        <v>#DIV/0!</v>
      </c>
      <c r="AK234" s="39">
        <f t="shared" si="27"/>
        <v>0</v>
      </c>
      <c r="AL234" s="58">
        <f t="shared" si="28"/>
        <v>0</v>
      </c>
      <c r="AM234" s="58">
        <f t="shared" si="29"/>
        <v>0</v>
      </c>
    </row>
    <row r="235" spans="27:39" ht="20.100000000000001" customHeight="1" x14ac:dyDescent="0.2">
      <c r="AA235">
        <f t="shared" si="20"/>
        <v>45</v>
      </c>
      <c r="AB235" s="24">
        <f t="shared" si="32"/>
        <v>0</v>
      </c>
      <c r="AC235" s="57">
        <f t="shared" si="21"/>
        <v>0</v>
      </c>
      <c r="AD235" s="57">
        <f t="shared" si="22"/>
        <v>0</v>
      </c>
      <c r="AE235" s="56" t="e">
        <f t="shared" si="30"/>
        <v>#DIV/0!</v>
      </c>
      <c r="AF235" s="57" t="e">
        <f t="shared" si="31"/>
        <v>#DIV/0!</v>
      </c>
      <c r="AG235" s="24">
        <f t="shared" si="23"/>
        <v>0</v>
      </c>
      <c r="AH235" s="24">
        <f t="shared" si="24"/>
        <v>0</v>
      </c>
      <c r="AI235" s="24" t="e">
        <f t="shared" si="25"/>
        <v>#DIV/0!</v>
      </c>
      <c r="AJ235" s="24" t="e">
        <f t="shared" si="26"/>
        <v>#DIV/0!</v>
      </c>
      <c r="AK235" s="39">
        <f t="shared" si="27"/>
        <v>0</v>
      </c>
      <c r="AL235" s="58">
        <f t="shared" si="28"/>
        <v>0</v>
      </c>
      <c r="AM235" s="58">
        <f t="shared" si="29"/>
        <v>0</v>
      </c>
    </row>
    <row r="236" spans="27:39" ht="20.100000000000001" customHeight="1" x14ac:dyDescent="0.2">
      <c r="AA236">
        <f t="shared" si="20"/>
        <v>46</v>
      </c>
      <c r="AB236" s="24">
        <f t="shared" si="32"/>
        <v>0</v>
      </c>
      <c r="AC236" s="57">
        <f t="shared" si="21"/>
        <v>0</v>
      </c>
      <c r="AD236" s="57">
        <f t="shared" si="22"/>
        <v>0</v>
      </c>
      <c r="AE236" s="56" t="e">
        <f t="shared" si="30"/>
        <v>#DIV/0!</v>
      </c>
      <c r="AF236" s="57" t="e">
        <f t="shared" si="31"/>
        <v>#DIV/0!</v>
      </c>
      <c r="AG236" s="24">
        <f t="shared" si="23"/>
        <v>0</v>
      </c>
      <c r="AH236" s="24">
        <f t="shared" si="24"/>
        <v>0</v>
      </c>
      <c r="AI236" s="24" t="e">
        <f t="shared" si="25"/>
        <v>#DIV/0!</v>
      </c>
      <c r="AJ236" s="24" t="e">
        <f t="shared" si="26"/>
        <v>#DIV/0!</v>
      </c>
      <c r="AK236" s="39">
        <f t="shared" si="27"/>
        <v>0</v>
      </c>
      <c r="AL236" s="58">
        <f t="shared" si="28"/>
        <v>0</v>
      </c>
      <c r="AM236" s="58">
        <f t="shared" si="29"/>
        <v>0</v>
      </c>
    </row>
    <row r="237" spans="27:39" ht="20.100000000000001" customHeight="1" x14ac:dyDescent="0.2">
      <c r="AA237">
        <f t="shared" si="20"/>
        <v>47</v>
      </c>
      <c r="AB237" s="24">
        <f t="shared" si="32"/>
        <v>0</v>
      </c>
      <c r="AC237" s="57">
        <f t="shared" si="21"/>
        <v>0</v>
      </c>
      <c r="AD237" s="57">
        <f t="shared" si="22"/>
        <v>0</v>
      </c>
      <c r="AE237" s="56" t="e">
        <f t="shared" si="30"/>
        <v>#DIV/0!</v>
      </c>
      <c r="AF237" s="57" t="e">
        <f t="shared" si="31"/>
        <v>#DIV/0!</v>
      </c>
      <c r="AG237" s="24">
        <f t="shared" si="23"/>
        <v>0</v>
      </c>
      <c r="AH237" s="24">
        <f t="shared" si="24"/>
        <v>0</v>
      </c>
      <c r="AI237" s="24" t="e">
        <f t="shared" si="25"/>
        <v>#DIV/0!</v>
      </c>
      <c r="AJ237" s="24" t="e">
        <f t="shared" si="26"/>
        <v>#DIV/0!</v>
      </c>
      <c r="AK237" s="39">
        <f t="shared" si="27"/>
        <v>0</v>
      </c>
      <c r="AL237" s="58">
        <f t="shared" si="28"/>
        <v>0</v>
      </c>
      <c r="AM237" s="58">
        <f t="shared" si="29"/>
        <v>0</v>
      </c>
    </row>
    <row r="238" spans="27:39" ht="20.100000000000001" customHeight="1" x14ac:dyDescent="0.2">
      <c r="AA238">
        <f t="shared" si="20"/>
        <v>48</v>
      </c>
      <c r="AB238" s="24">
        <f t="shared" si="32"/>
        <v>0</v>
      </c>
      <c r="AC238" s="57">
        <f t="shared" si="21"/>
        <v>0</v>
      </c>
      <c r="AD238" s="57">
        <f t="shared" si="22"/>
        <v>0</v>
      </c>
      <c r="AE238" s="56" t="e">
        <f t="shared" si="30"/>
        <v>#DIV/0!</v>
      </c>
      <c r="AF238" s="57" t="e">
        <f t="shared" si="31"/>
        <v>#DIV/0!</v>
      </c>
      <c r="AG238" s="24">
        <f t="shared" si="23"/>
        <v>0</v>
      </c>
      <c r="AH238" s="24">
        <f t="shared" si="24"/>
        <v>0</v>
      </c>
      <c r="AI238" s="24" t="e">
        <f t="shared" si="25"/>
        <v>#DIV/0!</v>
      </c>
      <c r="AJ238" s="24" t="e">
        <f t="shared" si="26"/>
        <v>#DIV/0!</v>
      </c>
      <c r="AK238" s="39">
        <f t="shared" si="27"/>
        <v>0</v>
      </c>
      <c r="AL238" s="58">
        <f t="shared" si="28"/>
        <v>0</v>
      </c>
      <c r="AM238" s="58">
        <f t="shared" si="29"/>
        <v>0</v>
      </c>
    </row>
    <row r="239" spans="27:39" ht="20.100000000000001" customHeight="1" x14ac:dyDescent="0.2">
      <c r="AA239">
        <f t="shared" si="20"/>
        <v>49</v>
      </c>
      <c r="AB239" s="24">
        <f t="shared" si="32"/>
        <v>0</v>
      </c>
      <c r="AC239" s="57">
        <f t="shared" si="21"/>
        <v>0</v>
      </c>
      <c r="AD239" s="57">
        <f t="shared" si="22"/>
        <v>0</v>
      </c>
      <c r="AE239" s="56" t="e">
        <f t="shared" si="30"/>
        <v>#DIV/0!</v>
      </c>
      <c r="AF239" s="57" t="e">
        <f t="shared" si="31"/>
        <v>#DIV/0!</v>
      </c>
      <c r="AG239" s="24">
        <f t="shared" si="23"/>
        <v>0</v>
      </c>
      <c r="AH239" s="24">
        <f t="shared" si="24"/>
        <v>0</v>
      </c>
      <c r="AI239" s="24" t="e">
        <f t="shared" si="25"/>
        <v>#DIV/0!</v>
      </c>
      <c r="AJ239" s="24" t="e">
        <f t="shared" si="26"/>
        <v>#DIV/0!</v>
      </c>
      <c r="AK239" s="39">
        <f t="shared" si="27"/>
        <v>0</v>
      </c>
      <c r="AL239" s="58">
        <f t="shared" si="28"/>
        <v>0</v>
      </c>
      <c r="AM239" s="58">
        <f t="shared" si="29"/>
        <v>0</v>
      </c>
    </row>
    <row r="240" spans="27:39" ht="20.100000000000001" customHeight="1" x14ac:dyDescent="0.2">
      <c r="AA240">
        <f t="shared" si="20"/>
        <v>50</v>
      </c>
      <c r="AB240" s="24">
        <f t="shared" si="32"/>
        <v>0</v>
      </c>
      <c r="AC240" s="57">
        <f t="shared" si="21"/>
        <v>0</v>
      </c>
      <c r="AD240" s="57">
        <f t="shared" si="22"/>
        <v>0</v>
      </c>
      <c r="AE240" s="56" t="e">
        <f t="shared" si="30"/>
        <v>#DIV/0!</v>
      </c>
      <c r="AF240" s="57" t="e">
        <f t="shared" si="31"/>
        <v>#DIV/0!</v>
      </c>
      <c r="AG240" s="24">
        <f t="shared" si="23"/>
        <v>0</v>
      </c>
      <c r="AH240" s="24">
        <f t="shared" si="24"/>
        <v>0</v>
      </c>
      <c r="AI240" s="24" t="e">
        <f t="shared" si="25"/>
        <v>#DIV/0!</v>
      </c>
      <c r="AJ240" s="24" t="e">
        <f t="shared" si="26"/>
        <v>#DIV/0!</v>
      </c>
      <c r="AK240" s="39">
        <f t="shared" si="27"/>
        <v>0</v>
      </c>
      <c r="AL240" s="58">
        <f t="shared" si="28"/>
        <v>0</v>
      </c>
      <c r="AM240" s="58">
        <f t="shared" si="29"/>
        <v>0</v>
      </c>
    </row>
    <row r="241" spans="27:39" ht="20.100000000000001" customHeight="1" x14ac:dyDescent="0.2">
      <c r="AA241">
        <f t="shared" si="20"/>
        <v>51</v>
      </c>
      <c r="AB241" s="24">
        <f t="shared" si="32"/>
        <v>0</v>
      </c>
      <c r="AC241" s="57">
        <f t="shared" si="21"/>
        <v>0</v>
      </c>
      <c r="AD241" s="57">
        <f t="shared" si="22"/>
        <v>0</v>
      </c>
      <c r="AE241" s="56" t="e">
        <f t="shared" si="30"/>
        <v>#DIV/0!</v>
      </c>
      <c r="AF241" s="57" t="e">
        <f t="shared" si="31"/>
        <v>#DIV/0!</v>
      </c>
      <c r="AG241" s="24">
        <f t="shared" si="23"/>
        <v>0</v>
      </c>
      <c r="AH241" s="24">
        <f t="shared" si="24"/>
        <v>0</v>
      </c>
      <c r="AI241" s="24" t="e">
        <f t="shared" si="25"/>
        <v>#DIV/0!</v>
      </c>
      <c r="AJ241" s="24" t="e">
        <f t="shared" si="26"/>
        <v>#DIV/0!</v>
      </c>
      <c r="AK241" s="39">
        <f t="shared" si="27"/>
        <v>0</v>
      </c>
      <c r="AL241" s="58">
        <f t="shared" si="28"/>
        <v>0</v>
      </c>
      <c r="AM241" s="58">
        <f t="shared" si="29"/>
        <v>0</v>
      </c>
    </row>
    <row r="242" spans="27:39" ht="20.100000000000001" customHeight="1" x14ac:dyDescent="0.2">
      <c r="AA242">
        <f t="shared" si="20"/>
        <v>52</v>
      </c>
      <c r="AB242" s="24">
        <f t="shared" si="32"/>
        <v>0</v>
      </c>
      <c r="AC242" s="57">
        <f t="shared" si="21"/>
        <v>0</v>
      </c>
      <c r="AD242" s="57">
        <f t="shared" si="22"/>
        <v>0</v>
      </c>
      <c r="AE242" s="56" t="e">
        <f t="shared" si="30"/>
        <v>#DIV/0!</v>
      </c>
      <c r="AF242" s="57" t="e">
        <f t="shared" si="31"/>
        <v>#DIV/0!</v>
      </c>
      <c r="AG242" s="24">
        <f t="shared" si="23"/>
        <v>0</v>
      </c>
      <c r="AH242" s="24">
        <f t="shared" si="24"/>
        <v>0</v>
      </c>
      <c r="AI242" s="24" t="e">
        <f t="shared" si="25"/>
        <v>#DIV/0!</v>
      </c>
      <c r="AJ242" s="24" t="e">
        <f t="shared" si="26"/>
        <v>#DIV/0!</v>
      </c>
      <c r="AK242" s="39">
        <f t="shared" si="27"/>
        <v>0</v>
      </c>
      <c r="AL242" s="58">
        <f t="shared" si="28"/>
        <v>0</v>
      </c>
      <c r="AM242" s="58">
        <f t="shared" si="29"/>
        <v>0</v>
      </c>
    </row>
    <row r="243" spans="27:39" ht="20.100000000000001" customHeight="1" x14ac:dyDescent="0.2">
      <c r="AA243">
        <f t="shared" si="20"/>
        <v>53</v>
      </c>
      <c r="AB243" s="24">
        <f t="shared" si="32"/>
        <v>0</v>
      </c>
      <c r="AC243" s="57">
        <f t="shared" si="21"/>
        <v>0</v>
      </c>
      <c r="AD243" s="57">
        <f t="shared" si="22"/>
        <v>0</v>
      </c>
      <c r="AE243" s="56" t="e">
        <f t="shared" si="30"/>
        <v>#DIV/0!</v>
      </c>
      <c r="AF243" s="57" t="e">
        <f t="shared" si="31"/>
        <v>#DIV/0!</v>
      </c>
      <c r="AG243" s="24">
        <f t="shared" si="23"/>
        <v>0</v>
      </c>
      <c r="AH243" s="24">
        <f t="shared" si="24"/>
        <v>0</v>
      </c>
      <c r="AI243" s="24" t="e">
        <f t="shared" si="25"/>
        <v>#DIV/0!</v>
      </c>
      <c r="AJ243" s="24" t="e">
        <f t="shared" si="26"/>
        <v>#DIV/0!</v>
      </c>
      <c r="AK243" s="39">
        <f t="shared" si="27"/>
        <v>0</v>
      </c>
      <c r="AL243" s="58">
        <f t="shared" si="28"/>
        <v>0</v>
      </c>
      <c r="AM243" s="58">
        <f t="shared" si="29"/>
        <v>0</v>
      </c>
    </row>
    <row r="244" spans="27:39" ht="20.100000000000001" customHeight="1" x14ac:dyDescent="0.2">
      <c r="AA244">
        <f t="shared" si="20"/>
        <v>54</v>
      </c>
      <c r="AB244" s="24">
        <f t="shared" si="32"/>
        <v>0</v>
      </c>
      <c r="AC244" s="57">
        <f t="shared" si="21"/>
        <v>0</v>
      </c>
      <c r="AD244" s="57">
        <f t="shared" si="22"/>
        <v>0</v>
      </c>
      <c r="AE244" s="56" t="e">
        <f t="shared" si="30"/>
        <v>#DIV/0!</v>
      </c>
      <c r="AF244" s="57" t="e">
        <f t="shared" si="31"/>
        <v>#DIV/0!</v>
      </c>
      <c r="AG244" s="24">
        <f t="shared" si="23"/>
        <v>0</v>
      </c>
      <c r="AH244" s="24">
        <f t="shared" si="24"/>
        <v>0</v>
      </c>
      <c r="AI244" s="24" t="e">
        <f t="shared" si="25"/>
        <v>#DIV/0!</v>
      </c>
      <c r="AJ244" s="24" t="e">
        <f t="shared" si="26"/>
        <v>#DIV/0!</v>
      </c>
      <c r="AK244" s="39">
        <f t="shared" si="27"/>
        <v>0</v>
      </c>
      <c r="AL244" s="58">
        <f t="shared" si="28"/>
        <v>0</v>
      </c>
      <c r="AM244" s="58">
        <f t="shared" si="29"/>
        <v>0</v>
      </c>
    </row>
    <row r="245" spans="27:39" ht="20.100000000000001" customHeight="1" x14ac:dyDescent="0.2">
      <c r="AA245">
        <f t="shared" si="20"/>
        <v>55</v>
      </c>
      <c r="AB245" s="24">
        <f t="shared" si="32"/>
        <v>0</v>
      </c>
      <c r="AC245" s="57">
        <f t="shared" si="21"/>
        <v>0</v>
      </c>
      <c r="AD245" s="57">
        <f t="shared" si="22"/>
        <v>0</v>
      </c>
      <c r="AE245" s="56" t="e">
        <f t="shared" si="30"/>
        <v>#DIV/0!</v>
      </c>
      <c r="AF245" s="57" t="e">
        <f t="shared" si="31"/>
        <v>#DIV/0!</v>
      </c>
      <c r="AG245" s="24">
        <f t="shared" si="23"/>
        <v>0</v>
      </c>
      <c r="AH245" s="24">
        <f t="shared" si="24"/>
        <v>0</v>
      </c>
      <c r="AI245" s="24" t="e">
        <f t="shared" si="25"/>
        <v>#DIV/0!</v>
      </c>
      <c r="AJ245" s="24" t="e">
        <f t="shared" si="26"/>
        <v>#DIV/0!</v>
      </c>
      <c r="AK245" s="39">
        <f t="shared" si="27"/>
        <v>0</v>
      </c>
      <c r="AL245" s="58">
        <f t="shared" si="28"/>
        <v>0</v>
      </c>
      <c r="AM245" s="58">
        <f t="shared" si="29"/>
        <v>0</v>
      </c>
    </row>
    <row r="246" spans="27:39" ht="20.100000000000001" customHeight="1" x14ac:dyDescent="0.2">
      <c r="AA246">
        <f t="shared" si="20"/>
        <v>56</v>
      </c>
      <c r="AB246" s="24">
        <f t="shared" si="32"/>
        <v>0</v>
      </c>
      <c r="AC246" s="57">
        <f t="shared" si="21"/>
        <v>0</v>
      </c>
      <c r="AD246" s="57">
        <f t="shared" si="22"/>
        <v>0</v>
      </c>
      <c r="AE246" s="56" t="e">
        <f t="shared" si="30"/>
        <v>#DIV/0!</v>
      </c>
      <c r="AF246" s="57" t="e">
        <f t="shared" si="31"/>
        <v>#DIV/0!</v>
      </c>
      <c r="AG246" s="24">
        <f t="shared" si="23"/>
        <v>0</v>
      </c>
      <c r="AH246" s="24">
        <f t="shared" si="24"/>
        <v>0</v>
      </c>
      <c r="AI246" s="24" t="e">
        <f t="shared" si="25"/>
        <v>#DIV/0!</v>
      </c>
      <c r="AJ246" s="24" t="e">
        <f t="shared" si="26"/>
        <v>#DIV/0!</v>
      </c>
      <c r="AK246" s="39">
        <f t="shared" si="27"/>
        <v>0</v>
      </c>
      <c r="AL246" s="58">
        <f t="shared" si="28"/>
        <v>0</v>
      </c>
      <c r="AM246" s="58">
        <f t="shared" si="29"/>
        <v>0</v>
      </c>
    </row>
    <row r="247" spans="27:39" ht="20.100000000000001" customHeight="1" x14ac:dyDescent="0.2">
      <c r="AA247">
        <f t="shared" si="20"/>
        <v>57</v>
      </c>
      <c r="AB247" s="24">
        <f t="shared" si="32"/>
        <v>0</v>
      </c>
      <c r="AC247" s="57">
        <f t="shared" si="21"/>
        <v>0</v>
      </c>
      <c r="AD247" s="57">
        <f t="shared" si="22"/>
        <v>0</v>
      </c>
      <c r="AE247" s="56" t="e">
        <f t="shared" si="30"/>
        <v>#DIV/0!</v>
      </c>
      <c r="AF247" s="57" t="e">
        <f t="shared" si="31"/>
        <v>#DIV/0!</v>
      </c>
      <c r="AG247" s="24">
        <f t="shared" si="23"/>
        <v>0</v>
      </c>
      <c r="AH247" s="24">
        <f t="shared" si="24"/>
        <v>0</v>
      </c>
      <c r="AI247" s="24" t="e">
        <f t="shared" si="25"/>
        <v>#DIV/0!</v>
      </c>
      <c r="AJ247" s="24" t="e">
        <f t="shared" si="26"/>
        <v>#DIV/0!</v>
      </c>
      <c r="AK247" s="39">
        <f t="shared" si="27"/>
        <v>0</v>
      </c>
      <c r="AL247" s="58">
        <f t="shared" si="28"/>
        <v>0</v>
      </c>
      <c r="AM247" s="58">
        <f t="shared" si="29"/>
        <v>0</v>
      </c>
    </row>
    <row r="248" spans="27:39" ht="20.100000000000001" customHeight="1" x14ac:dyDescent="0.2">
      <c r="AA248">
        <f t="shared" si="20"/>
        <v>58</v>
      </c>
      <c r="AB248" s="24">
        <f t="shared" si="32"/>
        <v>0</v>
      </c>
      <c r="AC248" s="57">
        <f t="shared" si="21"/>
        <v>0</v>
      </c>
      <c r="AD248" s="57">
        <f t="shared" si="22"/>
        <v>0</v>
      </c>
      <c r="AE248" s="56" t="e">
        <f t="shared" si="30"/>
        <v>#DIV/0!</v>
      </c>
      <c r="AF248" s="57" t="e">
        <f t="shared" si="31"/>
        <v>#DIV/0!</v>
      </c>
      <c r="AG248" s="24">
        <f t="shared" si="23"/>
        <v>0</v>
      </c>
      <c r="AH248" s="24">
        <f t="shared" si="24"/>
        <v>0</v>
      </c>
      <c r="AI248" s="24" t="e">
        <f t="shared" si="25"/>
        <v>#DIV/0!</v>
      </c>
      <c r="AJ248" s="24" t="e">
        <f t="shared" si="26"/>
        <v>#DIV/0!</v>
      </c>
      <c r="AK248" s="39">
        <f t="shared" si="27"/>
        <v>0</v>
      </c>
      <c r="AL248" s="58">
        <f t="shared" si="28"/>
        <v>0</v>
      </c>
      <c r="AM248" s="58">
        <f t="shared" si="29"/>
        <v>0</v>
      </c>
    </row>
    <row r="249" spans="27:39" ht="20.100000000000001" customHeight="1" x14ac:dyDescent="0.2">
      <c r="AA249">
        <f t="shared" si="20"/>
        <v>59</v>
      </c>
      <c r="AB249" s="24">
        <f t="shared" si="32"/>
        <v>0</v>
      </c>
      <c r="AC249" s="57">
        <f t="shared" si="21"/>
        <v>0</v>
      </c>
      <c r="AD249" s="57">
        <f t="shared" si="22"/>
        <v>0</v>
      </c>
      <c r="AE249" s="56" t="e">
        <f t="shared" si="30"/>
        <v>#DIV/0!</v>
      </c>
      <c r="AF249" s="57" t="e">
        <f t="shared" si="31"/>
        <v>#DIV/0!</v>
      </c>
      <c r="AG249" s="24">
        <f t="shared" si="23"/>
        <v>0</v>
      </c>
      <c r="AH249" s="24">
        <f t="shared" si="24"/>
        <v>0</v>
      </c>
      <c r="AI249" s="24" t="e">
        <f t="shared" si="25"/>
        <v>#DIV/0!</v>
      </c>
      <c r="AJ249" s="24" t="e">
        <f t="shared" si="26"/>
        <v>#DIV/0!</v>
      </c>
      <c r="AK249" s="39">
        <f t="shared" si="27"/>
        <v>0</v>
      </c>
      <c r="AL249" s="58">
        <f t="shared" si="28"/>
        <v>0</v>
      </c>
      <c r="AM249" s="58">
        <f t="shared" si="29"/>
        <v>0</v>
      </c>
    </row>
    <row r="250" spans="27:39" ht="20.100000000000001" customHeight="1" x14ac:dyDescent="0.2">
      <c r="AA250">
        <f t="shared" si="20"/>
        <v>60</v>
      </c>
      <c r="AB250" s="24">
        <f t="shared" si="32"/>
        <v>0</v>
      </c>
      <c r="AC250" s="57">
        <f t="shared" si="21"/>
        <v>0</v>
      </c>
      <c r="AD250" s="57">
        <f t="shared" si="22"/>
        <v>0</v>
      </c>
      <c r="AE250" s="56" t="e">
        <f t="shared" si="30"/>
        <v>#DIV/0!</v>
      </c>
      <c r="AF250" s="57" t="e">
        <f t="shared" si="31"/>
        <v>#DIV/0!</v>
      </c>
      <c r="AG250" s="24">
        <f t="shared" si="23"/>
        <v>0</v>
      </c>
      <c r="AH250" s="24">
        <f t="shared" si="24"/>
        <v>0</v>
      </c>
      <c r="AI250" s="24" t="e">
        <f t="shared" si="25"/>
        <v>#DIV/0!</v>
      </c>
      <c r="AJ250" s="24" t="e">
        <f t="shared" si="26"/>
        <v>#DIV/0!</v>
      </c>
      <c r="AK250" s="39">
        <f t="shared" si="27"/>
        <v>0</v>
      </c>
      <c r="AL250" s="58">
        <f t="shared" si="28"/>
        <v>0</v>
      </c>
      <c r="AM250" s="58">
        <f t="shared" si="29"/>
        <v>0</v>
      </c>
    </row>
    <row r="251" spans="27:39" ht="20.100000000000001" customHeight="1" x14ac:dyDescent="0.2">
      <c r="AA251">
        <f t="shared" si="20"/>
        <v>61</v>
      </c>
      <c r="AB251" s="24">
        <f t="shared" si="32"/>
        <v>0</v>
      </c>
      <c r="AC251" s="57">
        <f t="shared" si="21"/>
        <v>0</v>
      </c>
      <c r="AD251" s="57">
        <f t="shared" si="22"/>
        <v>0</v>
      </c>
      <c r="AE251" s="56" t="e">
        <f t="shared" si="30"/>
        <v>#DIV/0!</v>
      </c>
      <c r="AF251" s="57" t="e">
        <f t="shared" si="31"/>
        <v>#DIV/0!</v>
      </c>
      <c r="AG251" s="24">
        <f t="shared" si="23"/>
        <v>0</v>
      </c>
      <c r="AH251" s="24">
        <f t="shared" si="24"/>
        <v>0</v>
      </c>
      <c r="AI251" s="24" t="e">
        <f t="shared" si="25"/>
        <v>#DIV/0!</v>
      </c>
      <c r="AJ251" s="24" t="e">
        <f t="shared" si="26"/>
        <v>#DIV/0!</v>
      </c>
      <c r="AK251" s="39">
        <f t="shared" si="27"/>
        <v>0</v>
      </c>
      <c r="AL251" s="58">
        <f t="shared" si="28"/>
        <v>0</v>
      </c>
      <c r="AM251" s="58">
        <f t="shared" si="29"/>
        <v>0</v>
      </c>
    </row>
    <row r="252" spans="27:39" ht="20.100000000000001" customHeight="1" x14ac:dyDescent="0.2">
      <c r="AA252">
        <f t="shared" si="20"/>
        <v>62</v>
      </c>
      <c r="AB252" s="24">
        <f t="shared" si="32"/>
        <v>0</v>
      </c>
      <c r="AC252" s="57">
        <f t="shared" si="21"/>
        <v>0</v>
      </c>
      <c r="AD252" s="57">
        <f t="shared" si="22"/>
        <v>0</v>
      </c>
      <c r="AE252" s="56" t="e">
        <f t="shared" si="30"/>
        <v>#DIV/0!</v>
      </c>
      <c r="AF252" s="57" t="e">
        <f t="shared" si="31"/>
        <v>#DIV/0!</v>
      </c>
      <c r="AG252" s="24">
        <f t="shared" si="23"/>
        <v>0</v>
      </c>
      <c r="AH252" s="24">
        <f t="shared" si="24"/>
        <v>0</v>
      </c>
      <c r="AI252" s="24" t="e">
        <f t="shared" si="25"/>
        <v>#DIV/0!</v>
      </c>
      <c r="AJ252" s="24" t="e">
        <f t="shared" si="26"/>
        <v>#DIV/0!</v>
      </c>
      <c r="AK252" s="39">
        <f t="shared" si="27"/>
        <v>0</v>
      </c>
      <c r="AL252" s="58">
        <f t="shared" si="28"/>
        <v>0</v>
      </c>
      <c r="AM252" s="58">
        <f t="shared" si="29"/>
        <v>0</v>
      </c>
    </row>
    <row r="253" spans="27:39" ht="20.100000000000001" customHeight="1" x14ac:dyDescent="0.2">
      <c r="AA253">
        <f t="shared" si="20"/>
        <v>63</v>
      </c>
      <c r="AB253" s="24">
        <f t="shared" si="32"/>
        <v>0</v>
      </c>
      <c r="AC253" s="57">
        <f t="shared" si="21"/>
        <v>0</v>
      </c>
      <c r="AD253" s="57">
        <f t="shared" si="22"/>
        <v>0</v>
      </c>
      <c r="AE253" s="56" t="e">
        <f t="shared" si="30"/>
        <v>#DIV/0!</v>
      </c>
      <c r="AF253" s="57" t="e">
        <f t="shared" si="31"/>
        <v>#DIV/0!</v>
      </c>
      <c r="AG253" s="24">
        <f t="shared" si="23"/>
        <v>0</v>
      </c>
      <c r="AH253" s="24">
        <f t="shared" si="24"/>
        <v>0</v>
      </c>
      <c r="AI253" s="24" t="e">
        <f t="shared" si="25"/>
        <v>#DIV/0!</v>
      </c>
      <c r="AJ253" s="24" t="e">
        <f t="shared" si="26"/>
        <v>#DIV/0!</v>
      </c>
      <c r="AK253" s="39">
        <f t="shared" si="27"/>
        <v>0</v>
      </c>
      <c r="AL253" s="58">
        <f t="shared" si="28"/>
        <v>0</v>
      </c>
      <c r="AM253" s="58">
        <f t="shared" si="29"/>
        <v>0</v>
      </c>
    </row>
    <row r="254" spans="27:39" ht="20.100000000000001" customHeight="1" x14ac:dyDescent="0.2">
      <c r="AA254">
        <f t="shared" si="20"/>
        <v>64</v>
      </c>
      <c r="AB254" s="24">
        <f t="shared" si="32"/>
        <v>0</v>
      </c>
      <c r="AC254" s="57">
        <f t="shared" si="21"/>
        <v>0</v>
      </c>
      <c r="AD254" s="57">
        <f t="shared" si="22"/>
        <v>0</v>
      </c>
      <c r="AE254" s="56" t="e">
        <f t="shared" ref="AE254:AE290" si="33" xml:space="preserve"> AJ254 +  AI254*AB254 + AH254*AB254^2*100000/(2*E*I) + AG254*AB254^3*100000/(6*E*I)</f>
        <v>#DIV/0!</v>
      </c>
      <c r="AF254" s="57" t="e">
        <f t="shared" ref="AF254:AF285" si="34" xml:space="preserve"> IF( AB254 &lt;= AK254,  AE254,        AE254 + AL254*(AB254 - AK254)^2*100000/(2*E*I)          )</f>
        <v>#DIV/0!</v>
      </c>
      <c r="AG254" s="24">
        <f t="shared" si="23"/>
        <v>0</v>
      </c>
      <c r="AH254" s="24">
        <f t="shared" si="24"/>
        <v>0</v>
      </c>
      <c r="AI254" s="24" t="e">
        <f t="shared" si="25"/>
        <v>#DIV/0!</v>
      </c>
      <c r="AJ254" s="24" t="e">
        <f t="shared" si="26"/>
        <v>#DIV/0!</v>
      </c>
      <c r="AK254" s="39">
        <f t="shared" si="27"/>
        <v>0</v>
      </c>
      <c r="AL254" s="58">
        <f t="shared" si="28"/>
        <v>0</v>
      </c>
      <c r="AM254" s="58">
        <f t="shared" si="29"/>
        <v>0</v>
      </c>
    </row>
    <row r="255" spans="27:39" ht="20.100000000000001" customHeight="1" x14ac:dyDescent="0.2">
      <c r="AA255">
        <f t="shared" si="20"/>
        <v>65</v>
      </c>
      <c r="AB255" s="24">
        <f t="shared" ref="AB255:AB286" si="35" xml:space="preserve"> L*AA255/100</f>
        <v>0</v>
      </c>
      <c r="AC255" s="57">
        <f t="shared" si="21"/>
        <v>0</v>
      </c>
      <c r="AD255" s="57">
        <f t="shared" si="22"/>
        <v>0</v>
      </c>
      <c r="AE255" s="56" t="e">
        <f t="shared" si="33"/>
        <v>#DIV/0!</v>
      </c>
      <c r="AF255" s="57" t="e">
        <f t="shared" si="34"/>
        <v>#DIV/0!</v>
      </c>
      <c r="AG255" s="24">
        <f t="shared" si="23"/>
        <v>0</v>
      </c>
      <c r="AH255" s="24">
        <f t="shared" si="24"/>
        <v>0</v>
      </c>
      <c r="AI255" s="24" t="e">
        <f t="shared" si="25"/>
        <v>#DIV/0!</v>
      </c>
      <c r="AJ255" s="24" t="e">
        <f t="shared" si="26"/>
        <v>#DIV/0!</v>
      </c>
      <c r="AK255" s="39">
        <f t="shared" si="27"/>
        <v>0</v>
      </c>
      <c r="AL255" s="58">
        <f t="shared" si="28"/>
        <v>0</v>
      </c>
      <c r="AM255" s="58">
        <f t="shared" si="29"/>
        <v>0</v>
      </c>
    </row>
    <row r="256" spans="27:39" ht="20.100000000000001" customHeight="1" x14ac:dyDescent="0.2">
      <c r="AA256">
        <f t="shared" ref="AA256:AA290" si="36">AA255+1</f>
        <v>66</v>
      </c>
      <c r="AB256" s="24">
        <f t="shared" si="35"/>
        <v>0</v>
      </c>
      <c r="AC256" s="57">
        <f t="shared" ref="AC256:AC290" si="37" xml:space="preserve"> IF( AB256 &lt;= AK256,   AG256,    AG256  )</f>
        <v>0</v>
      </c>
      <c r="AD256" s="57">
        <f t="shared" ref="AD256:AD290" si="38" xml:space="preserve"> IF( AB256 &lt;= AK256,  AH256 + AG256*AB256,    AH256 + AG256*AB256  +  AL256           )</f>
        <v>0</v>
      </c>
      <c r="AE256" s="56" t="e">
        <f t="shared" si="33"/>
        <v>#DIV/0!</v>
      </c>
      <c r="AF256" s="57" t="e">
        <f t="shared" si="34"/>
        <v>#DIV/0!</v>
      </c>
      <c r="AG256" s="24">
        <f t="shared" ref="AG256:AG290" si="39">AG255</f>
        <v>0</v>
      </c>
      <c r="AH256" s="24">
        <f t="shared" ref="AH256:AH290" si="40">AH255</f>
        <v>0</v>
      </c>
      <c r="AI256" s="24" t="e">
        <f t="shared" ref="AI256:AI290" si="41">AI255</f>
        <v>#DIV/0!</v>
      </c>
      <c r="AJ256" s="24" t="e">
        <f t="shared" ref="AJ256:AJ290" si="42">AJ255</f>
        <v>#DIV/0!</v>
      </c>
      <c r="AK256" s="39">
        <f t="shared" ref="AK256:AK290" si="43">AK255</f>
        <v>0</v>
      </c>
      <c r="AL256" s="58">
        <f t="shared" ref="AL256:AL290" si="44" xml:space="preserve"> AL255</f>
        <v>0</v>
      </c>
      <c r="AM256" s="58">
        <f t="shared" ref="AM256:AM290" si="45">AM255</f>
        <v>0</v>
      </c>
    </row>
    <row r="257" spans="27:39" ht="20.100000000000001" customHeight="1" x14ac:dyDescent="0.2">
      <c r="AA257">
        <f t="shared" si="36"/>
        <v>67</v>
      </c>
      <c r="AB257" s="24">
        <f t="shared" si="35"/>
        <v>0</v>
      </c>
      <c r="AC257" s="57">
        <f t="shared" si="37"/>
        <v>0</v>
      </c>
      <c r="AD257" s="57">
        <f t="shared" si="38"/>
        <v>0</v>
      </c>
      <c r="AE257" s="56" t="e">
        <f t="shared" si="33"/>
        <v>#DIV/0!</v>
      </c>
      <c r="AF257" s="57" t="e">
        <f t="shared" si="34"/>
        <v>#DIV/0!</v>
      </c>
      <c r="AG257" s="24">
        <f t="shared" si="39"/>
        <v>0</v>
      </c>
      <c r="AH257" s="24">
        <f t="shared" si="40"/>
        <v>0</v>
      </c>
      <c r="AI257" s="24" t="e">
        <f t="shared" si="41"/>
        <v>#DIV/0!</v>
      </c>
      <c r="AJ257" s="24" t="e">
        <f t="shared" si="42"/>
        <v>#DIV/0!</v>
      </c>
      <c r="AK257" s="39">
        <f t="shared" si="43"/>
        <v>0</v>
      </c>
      <c r="AL257" s="58">
        <f t="shared" si="44"/>
        <v>0</v>
      </c>
      <c r="AM257" s="58">
        <f t="shared" si="45"/>
        <v>0</v>
      </c>
    </row>
    <row r="258" spans="27:39" ht="20.100000000000001" customHeight="1" x14ac:dyDescent="0.2">
      <c r="AA258">
        <f t="shared" si="36"/>
        <v>68</v>
      </c>
      <c r="AB258" s="24">
        <f t="shared" si="35"/>
        <v>0</v>
      </c>
      <c r="AC258" s="57">
        <f t="shared" si="37"/>
        <v>0</v>
      </c>
      <c r="AD258" s="57">
        <f t="shared" si="38"/>
        <v>0</v>
      </c>
      <c r="AE258" s="56" t="e">
        <f t="shared" si="33"/>
        <v>#DIV/0!</v>
      </c>
      <c r="AF258" s="57" t="e">
        <f t="shared" si="34"/>
        <v>#DIV/0!</v>
      </c>
      <c r="AG258" s="24">
        <f t="shared" si="39"/>
        <v>0</v>
      </c>
      <c r="AH258" s="24">
        <f t="shared" si="40"/>
        <v>0</v>
      </c>
      <c r="AI258" s="24" t="e">
        <f t="shared" si="41"/>
        <v>#DIV/0!</v>
      </c>
      <c r="AJ258" s="24" t="e">
        <f t="shared" si="42"/>
        <v>#DIV/0!</v>
      </c>
      <c r="AK258" s="39">
        <f t="shared" si="43"/>
        <v>0</v>
      </c>
      <c r="AL258" s="58">
        <f t="shared" si="44"/>
        <v>0</v>
      </c>
      <c r="AM258" s="58">
        <f t="shared" si="45"/>
        <v>0</v>
      </c>
    </row>
    <row r="259" spans="27:39" ht="20.100000000000001" customHeight="1" x14ac:dyDescent="0.2">
      <c r="AA259">
        <f t="shared" si="36"/>
        <v>69</v>
      </c>
      <c r="AB259" s="24">
        <f t="shared" si="35"/>
        <v>0</v>
      </c>
      <c r="AC259" s="57">
        <f t="shared" si="37"/>
        <v>0</v>
      </c>
      <c r="AD259" s="57">
        <f t="shared" si="38"/>
        <v>0</v>
      </c>
      <c r="AE259" s="56" t="e">
        <f t="shared" si="33"/>
        <v>#DIV/0!</v>
      </c>
      <c r="AF259" s="57" t="e">
        <f t="shared" si="34"/>
        <v>#DIV/0!</v>
      </c>
      <c r="AG259" s="24">
        <f t="shared" si="39"/>
        <v>0</v>
      </c>
      <c r="AH259" s="24">
        <f t="shared" si="40"/>
        <v>0</v>
      </c>
      <c r="AI259" s="24" t="e">
        <f t="shared" si="41"/>
        <v>#DIV/0!</v>
      </c>
      <c r="AJ259" s="24" t="e">
        <f t="shared" si="42"/>
        <v>#DIV/0!</v>
      </c>
      <c r="AK259" s="39">
        <f t="shared" si="43"/>
        <v>0</v>
      </c>
      <c r="AL259" s="58">
        <f t="shared" si="44"/>
        <v>0</v>
      </c>
      <c r="AM259" s="58">
        <f t="shared" si="45"/>
        <v>0</v>
      </c>
    </row>
    <row r="260" spans="27:39" ht="20.100000000000001" customHeight="1" x14ac:dyDescent="0.2">
      <c r="AA260">
        <f t="shared" si="36"/>
        <v>70</v>
      </c>
      <c r="AB260" s="24">
        <f t="shared" si="35"/>
        <v>0</v>
      </c>
      <c r="AC260" s="57">
        <f t="shared" si="37"/>
        <v>0</v>
      </c>
      <c r="AD260" s="57">
        <f t="shared" si="38"/>
        <v>0</v>
      </c>
      <c r="AE260" s="56" t="e">
        <f t="shared" si="33"/>
        <v>#DIV/0!</v>
      </c>
      <c r="AF260" s="57" t="e">
        <f t="shared" si="34"/>
        <v>#DIV/0!</v>
      </c>
      <c r="AG260" s="24">
        <f t="shared" si="39"/>
        <v>0</v>
      </c>
      <c r="AH260" s="24">
        <f t="shared" si="40"/>
        <v>0</v>
      </c>
      <c r="AI260" s="24" t="e">
        <f t="shared" si="41"/>
        <v>#DIV/0!</v>
      </c>
      <c r="AJ260" s="24" t="e">
        <f t="shared" si="42"/>
        <v>#DIV/0!</v>
      </c>
      <c r="AK260" s="39">
        <f t="shared" si="43"/>
        <v>0</v>
      </c>
      <c r="AL260" s="58">
        <f t="shared" si="44"/>
        <v>0</v>
      </c>
      <c r="AM260" s="58">
        <f t="shared" si="45"/>
        <v>0</v>
      </c>
    </row>
    <row r="261" spans="27:39" ht="20.100000000000001" customHeight="1" x14ac:dyDescent="0.2">
      <c r="AA261">
        <f t="shared" si="36"/>
        <v>71</v>
      </c>
      <c r="AB261" s="24">
        <f t="shared" si="35"/>
        <v>0</v>
      </c>
      <c r="AC261" s="57">
        <f t="shared" si="37"/>
        <v>0</v>
      </c>
      <c r="AD261" s="57">
        <f t="shared" si="38"/>
        <v>0</v>
      </c>
      <c r="AE261" s="56" t="e">
        <f t="shared" si="33"/>
        <v>#DIV/0!</v>
      </c>
      <c r="AF261" s="57" t="e">
        <f t="shared" si="34"/>
        <v>#DIV/0!</v>
      </c>
      <c r="AG261" s="24">
        <f t="shared" si="39"/>
        <v>0</v>
      </c>
      <c r="AH261" s="24">
        <f t="shared" si="40"/>
        <v>0</v>
      </c>
      <c r="AI261" s="24" t="e">
        <f t="shared" si="41"/>
        <v>#DIV/0!</v>
      </c>
      <c r="AJ261" s="24" t="e">
        <f t="shared" si="42"/>
        <v>#DIV/0!</v>
      </c>
      <c r="AK261" s="39">
        <f t="shared" si="43"/>
        <v>0</v>
      </c>
      <c r="AL261" s="58">
        <f t="shared" si="44"/>
        <v>0</v>
      </c>
      <c r="AM261" s="58">
        <f t="shared" si="45"/>
        <v>0</v>
      </c>
    </row>
    <row r="262" spans="27:39" ht="20.100000000000001" customHeight="1" x14ac:dyDescent="0.2">
      <c r="AA262">
        <f t="shared" si="36"/>
        <v>72</v>
      </c>
      <c r="AB262" s="24">
        <f t="shared" si="35"/>
        <v>0</v>
      </c>
      <c r="AC262" s="57">
        <f t="shared" si="37"/>
        <v>0</v>
      </c>
      <c r="AD262" s="57">
        <f t="shared" si="38"/>
        <v>0</v>
      </c>
      <c r="AE262" s="56" t="e">
        <f t="shared" si="33"/>
        <v>#DIV/0!</v>
      </c>
      <c r="AF262" s="57" t="e">
        <f t="shared" si="34"/>
        <v>#DIV/0!</v>
      </c>
      <c r="AG262" s="24">
        <f t="shared" si="39"/>
        <v>0</v>
      </c>
      <c r="AH262" s="24">
        <f t="shared" si="40"/>
        <v>0</v>
      </c>
      <c r="AI262" s="24" t="e">
        <f t="shared" si="41"/>
        <v>#DIV/0!</v>
      </c>
      <c r="AJ262" s="24" t="e">
        <f t="shared" si="42"/>
        <v>#DIV/0!</v>
      </c>
      <c r="AK262" s="39">
        <f t="shared" si="43"/>
        <v>0</v>
      </c>
      <c r="AL262" s="58">
        <f t="shared" si="44"/>
        <v>0</v>
      </c>
      <c r="AM262" s="58">
        <f t="shared" si="45"/>
        <v>0</v>
      </c>
    </row>
    <row r="263" spans="27:39" ht="20.100000000000001" customHeight="1" x14ac:dyDescent="0.2">
      <c r="AA263">
        <f t="shared" si="36"/>
        <v>73</v>
      </c>
      <c r="AB263" s="24">
        <f t="shared" si="35"/>
        <v>0</v>
      </c>
      <c r="AC263" s="57">
        <f t="shared" si="37"/>
        <v>0</v>
      </c>
      <c r="AD263" s="57">
        <f t="shared" si="38"/>
        <v>0</v>
      </c>
      <c r="AE263" s="56" t="e">
        <f t="shared" si="33"/>
        <v>#DIV/0!</v>
      </c>
      <c r="AF263" s="57" t="e">
        <f t="shared" si="34"/>
        <v>#DIV/0!</v>
      </c>
      <c r="AG263" s="24">
        <f t="shared" si="39"/>
        <v>0</v>
      </c>
      <c r="AH263" s="24">
        <f t="shared" si="40"/>
        <v>0</v>
      </c>
      <c r="AI263" s="24" t="e">
        <f t="shared" si="41"/>
        <v>#DIV/0!</v>
      </c>
      <c r="AJ263" s="24" t="e">
        <f t="shared" si="42"/>
        <v>#DIV/0!</v>
      </c>
      <c r="AK263" s="39">
        <f t="shared" si="43"/>
        <v>0</v>
      </c>
      <c r="AL263" s="58">
        <f t="shared" si="44"/>
        <v>0</v>
      </c>
      <c r="AM263" s="58">
        <f t="shared" si="45"/>
        <v>0</v>
      </c>
    </row>
    <row r="264" spans="27:39" ht="20.100000000000001" customHeight="1" x14ac:dyDescent="0.2">
      <c r="AA264">
        <f t="shared" si="36"/>
        <v>74</v>
      </c>
      <c r="AB264" s="24">
        <f t="shared" si="35"/>
        <v>0</v>
      </c>
      <c r="AC264" s="57">
        <f t="shared" si="37"/>
        <v>0</v>
      </c>
      <c r="AD264" s="57">
        <f t="shared" si="38"/>
        <v>0</v>
      </c>
      <c r="AE264" s="56" t="e">
        <f t="shared" si="33"/>
        <v>#DIV/0!</v>
      </c>
      <c r="AF264" s="57" t="e">
        <f t="shared" si="34"/>
        <v>#DIV/0!</v>
      </c>
      <c r="AG264" s="24">
        <f t="shared" si="39"/>
        <v>0</v>
      </c>
      <c r="AH264" s="24">
        <f t="shared" si="40"/>
        <v>0</v>
      </c>
      <c r="AI264" s="24" t="e">
        <f t="shared" si="41"/>
        <v>#DIV/0!</v>
      </c>
      <c r="AJ264" s="24" t="e">
        <f t="shared" si="42"/>
        <v>#DIV/0!</v>
      </c>
      <c r="AK264" s="39">
        <f t="shared" si="43"/>
        <v>0</v>
      </c>
      <c r="AL264" s="58">
        <f t="shared" si="44"/>
        <v>0</v>
      </c>
      <c r="AM264" s="58">
        <f t="shared" si="45"/>
        <v>0</v>
      </c>
    </row>
    <row r="265" spans="27:39" ht="20.100000000000001" customHeight="1" x14ac:dyDescent="0.2">
      <c r="AA265">
        <f t="shared" si="36"/>
        <v>75</v>
      </c>
      <c r="AB265" s="24">
        <f t="shared" si="35"/>
        <v>0</v>
      </c>
      <c r="AC265" s="57">
        <f t="shared" si="37"/>
        <v>0</v>
      </c>
      <c r="AD265" s="57">
        <f t="shared" si="38"/>
        <v>0</v>
      </c>
      <c r="AE265" s="56" t="e">
        <f t="shared" si="33"/>
        <v>#DIV/0!</v>
      </c>
      <c r="AF265" s="57" t="e">
        <f t="shared" si="34"/>
        <v>#DIV/0!</v>
      </c>
      <c r="AG265" s="24">
        <f t="shared" si="39"/>
        <v>0</v>
      </c>
      <c r="AH265" s="24">
        <f t="shared" si="40"/>
        <v>0</v>
      </c>
      <c r="AI265" s="24" t="e">
        <f t="shared" si="41"/>
        <v>#DIV/0!</v>
      </c>
      <c r="AJ265" s="24" t="e">
        <f t="shared" si="42"/>
        <v>#DIV/0!</v>
      </c>
      <c r="AK265" s="39">
        <f t="shared" si="43"/>
        <v>0</v>
      </c>
      <c r="AL265" s="58">
        <f t="shared" si="44"/>
        <v>0</v>
      </c>
      <c r="AM265" s="58">
        <f t="shared" si="45"/>
        <v>0</v>
      </c>
    </row>
    <row r="266" spans="27:39" ht="20.100000000000001" customHeight="1" x14ac:dyDescent="0.2">
      <c r="AA266">
        <f t="shared" si="36"/>
        <v>76</v>
      </c>
      <c r="AB266" s="24">
        <f t="shared" si="35"/>
        <v>0</v>
      </c>
      <c r="AC266" s="57">
        <f t="shared" si="37"/>
        <v>0</v>
      </c>
      <c r="AD266" s="57">
        <f t="shared" si="38"/>
        <v>0</v>
      </c>
      <c r="AE266" s="56" t="e">
        <f t="shared" si="33"/>
        <v>#DIV/0!</v>
      </c>
      <c r="AF266" s="57" t="e">
        <f t="shared" si="34"/>
        <v>#DIV/0!</v>
      </c>
      <c r="AG266" s="24">
        <f t="shared" si="39"/>
        <v>0</v>
      </c>
      <c r="AH266" s="24">
        <f t="shared" si="40"/>
        <v>0</v>
      </c>
      <c r="AI266" s="24" t="e">
        <f t="shared" si="41"/>
        <v>#DIV/0!</v>
      </c>
      <c r="AJ266" s="24" t="e">
        <f t="shared" si="42"/>
        <v>#DIV/0!</v>
      </c>
      <c r="AK266" s="39">
        <f t="shared" si="43"/>
        <v>0</v>
      </c>
      <c r="AL266" s="58">
        <f t="shared" si="44"/>
        <v>0</v>
      </c>
      <c r="AM266" s="58">
        <f t="shared" si="45"/>
        <v>0</v>
      </c>
    </row>
    <row r="267" spans="27:39" ht="20.100000000000001" customHeight="1" x14ac:dyDescent="0.2">
      <c r="AA267">
        <f t="shared" si="36"/>
        <v>77</v>
      </c>
      <c r="AB267" s="24">
        <f t="shared" si="35"/>
        <v>0</v>
      </c>
      <c r="AC267" s="57">
        <f t="shared" si="37"/>
        <v>0</v>
      </c>
      <c r="AD267" s="57">
        <f t="shared" si="38"/>
        <v>0</v>
      </c>
      <c r="AE267" s="56" t="e">
        <f t="shared" si="33"/>
        <v>#DIV/0!</v>
      </c>
      <c r="AF267" s="57" t="e">
        <f t="shared" si="34"/>
        <v>#DIV/0!</v>
      </c>
      <c r="AG267" s="24">
        <f t="shared" si="39"/>
        <v>0</v>
      </c>
      <c r="AH267" s="24">
        <f t="shared" si="40"/>
        <v>0</v>
      </c>
      <c r="AI267" s="24" t="e">
        <f t="shared" si="41"/>
        <v>#DIV/0!</v>
      </c>
      <c r="AJ267" s="24" t="e">
        <f t="shared" si="42"/>
        <v>#DIV/0!</v>
      </c>
      <c r="AK267" s="39">
        <f t="shared" si="43"/>
        <v>0</v>
      </c>
      <c r="AL267" s="58">
        <f t="shared" si="44"/>
        <v>0</v>
      </c>
      <c r="AM267" s="58">
        <f t="shared" si="45"/>
        <v>0</v>
      </c>
    </row>
    <row r="268" spans="27:39" ht="20.100000000000001" customHeight="1" x14ac:dyDescent="0.2">
      <c r="AA268">
        <f t="shared" si="36"/>
        <v>78</v>
      </c>
      <c r="AB268" s="24">
        <f t="shared" si="35"/>
        <v>0</v>
      </c>
      <c r="AC268" s="57">
        <f t="shared" si="37"/>
        <v>0</v>
      </c>
      <c r="AD268" s="57">
        <f t="shared" si="38"/>
        <v>0</v>
      </c>
      <c r="AE268" s="56" t="e">
        <f t="shared" si="33"/>
        <v>#DIV/0!</v>
      </c>
      <c r="AF268" s="57" t="e">
        <f t="shared" si="34"/>
        <v>#DIV/0!</v>
      </c>
      <c r="AG268" s="24">
        <f t="shared" si="39"/>
        <v>0</v>
      </c>
      <c r="AH268" s="24">
        <f t="shared" si="40"/>
        <v>0</v>
      </c>
      <c r="AI268" s="24" t="e">
        <f t="shared" si="41"/>
        <v>#DIV/0!</v>
      </c>
      <c r="AJ268" s="24" t="e">
        <f t="shared" si="42"/>
        <v>#DIV/0!</v>
      </c>
      <c r="AK268" s="39">
        <f t="shared" si="43"/>
        <v>0</v>
      </c>
      <c r="AL268" s="58">
        <f t="shared" si="44"/>
        <v>0</v>
      </c>
      <c r="AM268" s="58">
        <f t="shared" si="45"/>
        <v>0</v>
      </c>
    </row>
    <row r="269" spans="27:39" ht="20.100000000000001" customHeight="1" x14ac:dyDescent="0.2">
      <c r="AA269">
        <f t="shared" si="36"/>
        <v>79</v>
      </c>
      <c r="AB269" s="24">
        <f t="shared" si="35"/>
        <v>0</v>
      </c>
      <c r="AC269" s="57">
        <f t="shared" si="37"/>
        <v>0</v>
      </c>
      <c r="AD269" s="57">
        <f t="shared" si="38"/>
        <v>0</v>
      </c>
      <c r="AE269" s="56" t="e">
        <f t="shared" si="33"/>
        <v>#DIV/0!</v>
      </c>
      <c r="AF269" s="57" t="e">
        <f t="shared" si="34"/>
        <v>#DIV/0!</v>
      </c>
      <c r="AG269" s="24">
        <f t="shared" si="39"/>
        <v>0</v>
      </c>
      <c r="AH269" s="24">
        <f t="shared" si="40"/>
        <v>0</v>
      </c>
      <c r="AI269" s="24" t="e">
        <f t="shared" si="41"/>
        <v>#DIV/0!</v>
      </c>
      <c r="AJ269" s="24" t="e">
        <f t="shared" si="42"/>
        <v>#DIV/0!</v>
      </c>
      <c r="AK269" s="39">
        <f t="shared" si="43"/>
        <v>0</v>
      </c>
      <c r="AL269" s="58">
        <f t="shared" si="44"/>
        <v>0</v>
      </c>
      <c r="AM269" s="58">
        <f t="shared" si="45"/>
        <v>0</v>
      </c>
    </row>
    <row r="270" spans="27:39" ht="20.100000000000001" customHeight="1" x14ac:dyDescent="0.2">
      <c r="AA270">
        <f t="shared" si="36"/>
        <v>80</v>
      </c>
      <c r="AB270" s="24">
        <f t="shared" si="35"/>
        <v>0</v>
      </c>
      <c r="AC270" s="57">
        <f t="shared" si="37"/>
        <v>0</v>
      </c>
      <c r="AD270" s="57">
        <f t="shared" si="38"/>
        <v>0</v>
      </c>
      <c r="AE270" s="56" t="e">
        <f t="shared" si="33"/>
        <v>#DIV/0!</v>
      </c>
      <c r="AF270" s="57" t="e">
        <f t="shared" si="34"/>
        <v>#DIV/0!</v>
      </c>
      <c r="AG270" s="24">
        <f t="shared" si="39"/>
        <v>0</v>
      </c>
      <c r="AH270" s="24">
        <f t="shared" si="40"/>
        <v>0</v>
      </c>
      <c r="AI270" s="24" t="e">
        <f t="shared" si="41"/>
        <v>#DIV/0!</v>
      </c>
      <c r="AJ270" s="24" t="e">
        <f t="shared" si="42"/>
        <v>#DIV/0!</v>
      </c>
      <c r="AK270" s="39">
        <f t="shared" si="43"/>
        <v>0</v>
      </c>
      <c r="AL270" s="58">
        <f t="shared" si="44"/>
        <v>0</v>
      </c>
      <c r="AM270" s="58">
        <f t="shared" si="45"/>
        <v>0</v>
      </c>
    </row>
    <row r="271" spans="27:39" ht="20.100000000000001" customHeight="1" x14ac:dyDescent="0.2">
      <c r="AA271">
        <f t="shared" si="36"/>
        <v>81</v>
      </c>
      <c r="AB271" s="24">
        <f t="shared" si="35"/>
        <v>0</v>
      </c>
      <c r="AC271" s="57">
        <f t="shared" si="37"/>
        <v>0</v>
      </c>
      <c r="AD271" s="57">
        <f t="shared" si="38"/>
        <v>0</v>
      </c>
      <c r="AE271" s="56" t="e">
        <f t="shared" si="33"/>
        <v>#DIV/0!</v>
      </c>
      <c r="AF271" s="57" t="e">
        <f t="shared" si="34"/>
        <v>#DIV/0!</v>
      </c>
      <c r="AG271" s="24">
        <f t="shared" si="39"/>
        <v>0</v>
      </c>
      <c r="AH271" s="24">
        <f t="shared" si="40"/>
        <v>0</v>
      </c>
      <c r="AI271" s="24" t="e">
        <f t="shared" si="41"/>
        <v>#DIV/0!</v>
      </c>
      <c r="AJ271" s="24" t="e">
        <f t="shared" si="42"/>
        <v>#DIV/0!</v>
      </c>
      <c r="AK271" s="39">
        <f t="shared" si="43"/>
        <v>0</v>
      </c>
      <c r="AL271" s="58">
        <f t="shared" si="44"/>
        <v>0</v>
      </c>
      <c r="AM271" s="58">
        <f t="shared" si="45"/>
        <v>0</v>
      </c>
    </row>
    <row r="272" spans="27:39" ht="20.100000000000001" customHeight="1" x14ac:dyDescent="0.2">
      <c r="AA272">
        <f t="shared" si="36"/>
        <v>82</v>
      </c>
      <c r="AB272" s="24">
        <f t="shared" si="35"/>
        <v>0</v>
      </c>
      <c r="AC272" s="57">
        <f t="shared" si="37"/>
        <v>0</v>
      </c>
      <c r="AD272" s="57">
        <f t="shared" si="38"/>
        <v>0</v>
      </c>
      <c r="AE272" s="56" t="e">
        <f t="shared" si="33"/>
        <v>#DIV/0!</v>
      </c>
      <c r="AF272" s="57" t="e">
        <f t="shared" si="34"/>
        <v>#DIV/0!</v>
      </c>
      <c r="AG272" s="24">
        <f t="shared" si="39"/>
        <v>0</v>
      </c>
      <c r="AH272" s="24">
        <f t="shared" si="40"/>
        <v>0</v>
      </c>
      <c r="AI272" s="24" t="e">
        <f t="shared" si="41"/>
        <v>#DIV/0!</v>
      </c>
      <c r="AJ272" s="24" t="e">
        <f t="shared" si="42"/>
        <v>#DIV/0!</v>
      </c>
      <c r="AK272" s="39">
        <f t="shared" si="43"/>
        <v>0</v>
      </c>
      <c r="AL272" s="58">
        <f t="shared" si="44"/>
        <v>0</v>
      </c>
      <c r="AM272" s="58">
        <f t="shared" si="45"/>
        <v>0</v>
      </c>
    </row>
    <row r="273" spans="27:39" ht="20.100000000000001" customHeight="1" x14ac:dyDescent="0.2">
      <c r="AA273">
        <f t="shared" si="36"/>
        <v>83</v>
      </c>
      <c r="AB273" s="24">
        <f t="shared" si="35"/>
        <v>0</v>
      </c>
      <c r="AC273" s="57">
        <f t="shared" si="37"/>
        <v>0</v>
      </c>
      <c r="AD273" s="57">
        <f t="shared" si="38"/>
        <v>0</v>
      </c>
      <c r="AE273" s="56" t="e">
        <f t="shared" si="33"/>
        <v>#DIV/0!</v>
      </c>
      <c r="AF273" s="57" t="e">
        <f t="shared" si="34"/>
        <v>#DIV/0!</v>
      </c>
      <c r="AG273" s="24">
        <f t="shared" si="39"/>
        <v>0</v>
      </c>
      <c r="AH273" s="24">
        <f t="shared" si="40"/>
        <v>0</v>
      </c>
      <c r="AI273" s="24" t="e">
        <f t="shared" si="41"/>
        <v>#DIV/0!</v>
      </c>
      <c r="AJ273" s="24" t="e">
        <f t="shared" si="42"/>
        <v>#DIV/0!</v>
      </c>
      <c r="AK273" s="39">
        <f t="shared" si="43"/>
        <v>0</v>
      </c>
      <c r="AL273" s="58">
        <f t="shared" si="44"/>
        <v>0</v>
      </c>
      <c r="AM273" s="58">
        <f t="shared" si="45"/>
        <v>0</v>
      </c>
    </row>
    <row r="274" spans="27:39" ht="20.100000000000001" customHeight="1" x14ac:dyDescent="0.2">
      <c r="AA274">
        <f t="shared" si="36"/>
        <v>84</v>
      </c>
      <c r="AB274" s="24">
        <f t="shared" si="35"/>
        <v>0</v>
      </c>
      <c r="AC274" s="57">
        <f t="shared" si="37"/>
        <v>0</v>
      </c>
      <c r="AD274" s="57">
        <f t="shared" si="38"/>
        <v>0</v>
      </c>
      <c r="AE274" s="56" t="e">
        <f t="shared" si="33"/>
        <v>#DIV/0!</v>
      </c>
      <c r="AF274" s="57" t="e">
        <f t="shared" si="34"/>
        <v>#DIV/0!</v>
      </c>
      <c r="AG274" s="24">
        <f t="shared" si="39"/>
        <v>0</v>
      </c>
      <c r="AH274" s="24">
        <f t="shared" si="40"/>
        <v>0</v>
      </c>
      <c r="AI274" s="24" t="e">
        <f t="shared" si="41"/>
        <v>#DIV/0!</v>
      </c>
      <c r="AJ274" s="24" t="e">
        <f t="shared" si="42"/>
        <v>#DIV/0!</v>
      </c>
      <c r="AK274" s="39">
        <f t="shared" si="43"/>
        <v>0</v>
      </c>
      <c r="AL274" s="58">
        <f t="shared" si="44"/>
        <v>0</v>
      </c>
      <c r="AM274" s="58">
        <f t="shared" si="45"/>
        <v>0</v>
      </c>
    </row>
    <row r="275" spans="27:39" ht="20.100000000000001" customHeight="1" x14ac:dyDescent="0.2">
      <c r="AA275">
        <f t="shared" si="36"/>
        <v>85</v>
      </c>
      <c r="AB275" s="24">
        <f t="shared" si="35"/>
        <v>0</v>
      </c>
      <c r="AC275" s="57">
        <f t="shared" si="37"/>
        <v>0</v>
      </c>
      <c r="AD275" s="57">
        <f t="shared" si="38"/>
        <v>0</v>
      </c>
      <c r="AE275" s="56" t="e">
        <f t="shared" si="33"/>
        <v>#DIV/0!</v>
      </c>
      <c r="AF275" s="57" t="e">
        <f t="shared" si="34"/>
        <v>#DIV/0!</v>
      </c>
      <c r="AG275" s="24">
        <f t="shared" si="39"/>
        <v>0</v>
      </c>
      <c r="AH275" s="24">
        <f t="shared" si="40"/>
        <v>0</v>
      </c>
      <c r="AI275" s="24" t="e">
        <f t="shared" si="41"/>
        <v>#DIV/0!</v>
      </c>
      <c r="AJ275" s="24" t="e">
        <f t="shared" si="42"/>
        <v>#DIV/0!</v>
      </c>
      <c r="AK275" s="39">
        <f t="shared" si="43"/>
        <v>0</v>
      </c>
      <c r="AL275" s="58">
        <f t="shared" si="44"/>
        <v>0</v>
      </c>
      <c r="AM275" s="58">
        <f t="shared" si="45"/>
        <v>0</v>
      </c>
    </row>
    <row r="276" spans="27:39" ht="20.100000000000001" customHeight="1" x14ac:dyDescent="0.2">
      <c r="AA276">
        <f t="shared" si="36"/>
        <v>86</v>
      </c>
      <c r="AB276" s="24">
        <f t="shared" si="35"/>
        <v>0</v>
      </c>
      <c r="AC276" s="57">
        <f t="shared" si="37"/>
        <v>0</v>
      </c>
      <c r="AD276" s="57">
        <f t="shared" si="38"/>
        <v>0</v>
      </c>
      <c r="AE276" s="56" t="e">
        <f t="shared" si="33"/>
        <v>#DIV/0!</v>
      </c>
      <c r="AF276" s="57" t="e">
        <f t="shared" si="34"/>
        <v>#DIV/0!</v>
      </c>
      <c r="AG276" s="24">
        <f t="shared" si="39"/>
        <v>0</v>
      </c>
      <c r="AH276" s="24">
        <f t="shared" si="40"/>
        <v>0</v>
      </c>
      <c r="AI276" s="24" t="e">
        <f t="shared" si="41"/>
        <v>#DIV/0!</v>
      </c>
      <c r="AJ276" s="24" t="e">
        <f t="shared" si="42"/>
        <v>#DIV/0!</v>
      </c>
      <c r="AK276" s="39">
        <f t="shared" si="43"/>
        <v>0</v>
      </c>
      <c r="AL276" s="58">
        <f t="shared" si="44"/>
        <v>0</v>
      </c>
      <c r="AM276" s="58">
        <f t="shared" si="45"/>
        <v>0</v>
      </c>
    </row>
    <row r="277" spans="27:39" ht="20.100000000000001" customHeight="1" x14ac:dyDescent="0.2">
      <c r="AA277">
        <f t="shared" si="36"/>
        <v>87</v>
      </c>
      <c r="AB277" s="24">
        <f t="shared" si="35"/>
        <v>0</v>
      </c>
      <c r="AC277" s="57">
        <f t="shared" si="37"/>
        <v>0</v>
      </c>
      <c r="AD277" s="57">
        <f t="shared" si="38"/>
        <v>0</v>
      </c>
      <c r="AE277" s="56" t="e">
        <f t="shared" si="33"/>
        <v>#DIV/0!</v>
      </c>
      <c r="AF277" s="57" t="e">
        <f t="shared" si="34"/>
        <v>#DIV/0!</v>
      </c>
      <c r="AG277" s="24">
        <f t="shared" si="39"/>
        <v>0</v>
      </c>
      <c r="AH277" s="24">
        <f t="shared" si="40"/>
        <v>0</v>
      </c>
      <c r="AI277" s="24" t="e">
        <f t="shared" si="41"/>
        <v>#DIV/0!</v>
      </c>
      <c r="AJ277" s="24" t="e">
        <f t="shared" si="42"/>
        <v>#DIV/0!</v>
      </c>
      <c r="AK277" s="39">
        <f t="shared" si="43"/>
        <v>0</v>
      </c>
      <c r="AL277" s="58">
        <f t="shared" si="44"/>
        <v>0</v>
      </c>
      <c r="AM277" s="58">
        <f t="shared" si="45"/>
        <v>0</v>
      </c>
    </row>
    <row r="278" spans="27:39" ht="20.100000000000001" customHeight="1" x14ac:dyDescent="0.2">
      <c r="AA278">
        <f t="shared" si="36"/>
        <v>88</v>
      </c>
      <c r="AB278" s="24">
        <f t="shared" si="35"/>
        <v>0</v>
      </c>
      <c r="AC278" s="57">
        <f t="shared" si="37"/>
        <v>0</v>
      </c>
      <c r="AD278" s="57">
        <f t="shared" si="38"/>
        <v>0</v>
      </c>
      <c r="AE278" s="56" t="e">
        <f t="shared" si="33"/>
        <v>#DIV/0!</v>
      </c>
      <c r="AF278" s="57" t="e">
        <f t="shared" si="34"/>
        <v>#DIV/0!</v>
      </c>
      <c r="AG278" s="24">
        <f t="shared" si="39"/>
        <v>0</v>
      </c>
      <c r="AH278" s="24">
        <f t="shared" si="40"/>
        <v>0</v>
      </c>
      <c r="AI278" s="24" t="e">
        <f t="shared" si="41"/>
        <v>#DIV/0!</v>
      </c>
      <c r="AJ278" s="24" t="e">
        <f t="shared" si="42"/>
        <v>#DIV/0!</v>
      </c>
      <c r="AK278" s="39">
        <f t="shared" si="43"/>
        <v>0</v>
      </c>
      <c r="AL278" s="58">
        <f t="shared" si="44"/>
        <v>0</v>
      </c>
      <c r="AM278" s="58">
        <f t="shared" si="45"/>
        <v>0</v>
      </c>
    </row>
    <row r="279" spans="27:39" ht="20.100000000000001" customHeight="1" x14ac:dyDescent="0.2">
      <c r="AA279">
        <f t="shared" si="36"/>
        <v>89</v>
      </c>
      <c r="AB279" s="24">
        <f t="shared" si="35"/>
        <v>0</v>
      </c>
      <c r="AC279" s="57">
        <f t="shared" si="37"/>
        <v>0</v>
      </c>
      <c r="AD279" s="57">
        <f t="shared" si="38"/>
        <v>0</v>
      </c>
      <c r="AE279" s="56" t="e">
        <f t="shared" si="33"/>
        <v>#DIV/0!</v>
      </c>
      <c r="AF279" s="57" t="e">
        <f t="shared" si="34"/>
        <v>#DIV/0!</v>
      </c>
      <c r="AG279" s="24">
        <f t="shared" si="39"/>
        <v>0</v>
      </c>
      <c r="AH279" s="24">
        <f t="shared" si="40"/>
        <v>0</v>
      </c>
      <c r="AI279" s="24" t="e">
        <f t="shared" si="41"/>
        <v>#DIV/0!</v>
      </c>
      <c r="AJ279" s="24" t="e">
        <f t="shared" si="42"/>
        <v>#DIV/0!</v>
      </c>
      <c r="AK279" s="39">
        <f t="shared" si="43"/>
        <v>0</v>
      </c>
      <c r="AL279" s="58">
        <f t="shared" si="44"/>
        <v>0</v>
      </c>
      <c r="AM279" s="58">
        <f t="shared" si="45"/>
        <v>0</v>
      </c>
    </row>
    <row r="280" spans="27:39" ht="20.100000000000001" customHeight="1" x14ac:dyDescent="0.2">
      <c r="AA280">
        <f t="shared" si="36"/>
        <v>90</v>
      </c>
      <c r="AB280" s="24">
        <f t="shared" si="35"/>
        <v>0</v>
      </c>
      <c r="AC280" s="57">
        <f t="shared" si="37"/>
        <v>0</v>
      </c>
      <c r="AD280" s="57">
        <f t="shared" si="38"/>
        <v>0</v>
      </c>
      <c r="AE280" s="56" t="e">
        <f t="shared" si="33"/>
        <v>#DIV/0!</v>
      </c>
      <c r="AF280" s="57" t="e">
        <f t="shared" si="34"/>
        <v>#DIV/0!</v>
      </c>
      <c r="AG280" s="24">
        <f t="shared" si="39"/>
        <v>0</v>
      </c>
      <c r="AH280" s="24">
        <f t="shared" si="40"/>
        <v>0</v>
      </c>
      <c r="AI280" s="24" t="e">
        <f t="shared" si="41"/>
        <v>#DIV/0!</v>
      </c>
      <c r="AJ280" s="24" t="e">
        <f t="shared" si="42"/>
        <v>#DIV/0!</v>
      </c>
      <c r="AK280" s="39">
        <f t="shared" si="43"/>
        <v>0</v>
      </c>
      <c r="AL280" s="58">
        <f t="shared" si="44"/>
        <v>0</v>
      </c>
      <c r="AM280" s="58">
        <f t="shared" si="45"/>
        <v>0</v>
      </c>
    </row>
    <row r="281" spans="27:39" ht="20.100000000000001" customHeight="1" x14ac:dyDescent="0.2">
      <c r="AA281">
        <f t="shared" si="36"/>
        <v>91</v>
      </c>
      <c r="AB281" s="24">
        <f t="shared" si="35"/>
        <v>0</v>
      </c>
      <c r="AC281" s="57">
        <f t="shared" si="37"/>
        <v>0</v>
      </c>
      <c r="AD281" s="57">
        <f t="shared" si="38"/>
        <v>0</v>
      </c>
      <c r="AE281" s="56" t="e">
        <f t="shared" si="33"/>
        <v>#DIV/0!</v>
      </c>
      <c r="AF281" s="57" t="e">
        <f t="shared" si="34"/>
        <v>#DIV/0!</v>
      </c>
      <c r="AG281" s="24">
        <f t="shared" si="39"/>
        <v>0</v>
      </c>
      <c r="AH281" s="24">
        <f t="shared" si="40"/>
        <v>0</v>
      </c>
      <c r="AI281" s="24" t="e">
        <f t="shared" si="41"/>
        <v>#DIV/0!</v>
      </c>
      <c r="AJ281" s="24" t="e">
        <f t="shared" si="42"/>
        <v>#DIV/0!</v>
      </c>
      <c r="AK281" s="39">
        <f t="shared" si="43"/>
        <v>0</v>
      </c>
      <c r="AL281" s="58">
        <f t="shared" si="44"/>
        <v>0</v>
      </c>
      <c r="AM281" s="58">
        <f t="shared" si="45"/>
        <v>0</v>
      </c>
    </row>
    <row r="282" spans="27:39" ht="20.100000000000001" customHeight="1" x14ac:dyDescent="0.2">
      <c r="AA282">
        <f t="shared" si="36"/>
        <v>92</v>
      </c>
      <c r="AB282" s="24">
        <f t="shared" si="35"/>
        <v>0</v>
      </c>
      <c r="AC282" s="57">
        <f t="shared" si="37"/>
        <v>0</v>
      </c>
      <c r="AD282" s="57">
        <f t="shared" si="38"/>
        <v>0</v>
      </c>
      <c r="AE282" s="56" t="e">
        <f t="shared" si="33"/>
        <v>#DIV/0!</v>
      </c>
      <c r="AF282" s="57" t="e">
        <f t="shared" si="34"/>
        <v>#DIV/0!</v>
      </c>
      <c r="AG282" s="24">
        <f t="shared" si="39"/>
        <v>0</v>
      </c>
      <c r="AH282" s="24">
        <f t="shared" si="40"/>
        <v>0</v>
      </c>
      <c r="AI282" s="24" t="e">
        <f t="shared" si="41"/>
        <v>#DIV/0!</v>
      </c>
      <c r="AJ282" s="24" t="e">
        <f t="shared" si="42"/>
        <v>#DIV/0!</v>
      </c>
      <c r="AK282" s="39">
        <f t="shared" si="43"/>
        <v>0</v>
      </c>
      <c r="AL282" s="58">
        <f t="shared" si="44"/>
        <v>0</v>
      </c>
      <c r="AM282" s="58">
        <f t="shared" si="45"/>
        <v>0</v>
      </c>
    </row>
    <row r="283" spans="27:39" ht="20.100000000000001" customHeight="1" x14ac:dyDescent="0.2">
      <c r="AA283">
        <f t="shared" si="36"/>
        <v>93</v>
      </c>
      <c r="AB283" s="24">
        <f t="shared" si="35"/>
        <v>0</v>
      </c>
      <c r="AC283" s="57">
        <f t="shared" si="37"/>
        <v>0</v>
      </c>
      <c r="AD283" s="57">
        <f t="shared" si="38"/>
        <v>0</v>
      </c>
      <c r="AE283" s="56" t="e">
        <f t="shared" si="33"/>
        <v>#DIV/0!</v>
      </c>
      <c r="AF283" s="57" t="e">
        <f t="shared" si="34"/>
        <v>#DIV/0!</v>
      </c>
      <c r="AG283" s="24">
        <f t="shared" si="39"/>
        <v>0</v>
      </c>
      <c r="AH283" s="24">
        <f t="shared" si="40"/>
        <v>0</v>
      </c>
      <c r="AI283" s="24" t="e">
        <f t="shared" si="41"/>
        <v>#DIV/0!</v>
      </c>
      <c r="AJ283" s="24" t="e">
        <f t="shared" si="42"/>
        <v>#DIV/0!</v>
      </c>
      <c r="AK283" s="39">
        <f t="shared" si="43"/>
        <v>0</v>
      </c>
      <c r="AL283" s="58">
        <f t="shared" si="44"/>
        <v>0</v>
      </c>
      <c r="AM283" s="58">
        <f t="shared" si="45"/>
        <v>0</v>
      </c>
    </row>
    <row r="284" spans="27:39" ht="20.100000000000001" customHeight="1" x14ac:dyDescent="0.2">
      <c r="AA284">
        <f t="shared" si="36"/>
        <v>94</v>
      </c>
      <c r="AB284" s="24">
        <f t="shared" si="35"/>
        <v>0</v>
      </c>
      <c r="AC284" s="57">
        <f t="shared" si="37"/>
        <v>0</v>
      </c>
      <c r="AD284" s="57">
        <f t="shared" si="38"/>
        <v>0</v>
      </c>
      <c r="AE284" s="56" t="e">
        <f t="shared" si="33"/>
        <v>#DIV/0!</v>
      </c>
      <c r="AF284" s="57" t="e">
        <f t="shared" si="34"/>
        <v>#DIV/0!</v>
      </c>
      <c r="AG284" s="24">
        <f t="shared" si="39"/>
        <v>0</v>
      </c>
      <c r="AH284" s="24">
        <f t="shared" si="40"/>
        <v>0</v>
      </c>
      <c r="AI284" s="24" t="e">
        <f t="shared" si="41"/>
        <v>#DIV/0!</v>
      </c>
      <c r="AJ284" s="24" t="e">
        <f t="shared" si="42"/>
        <v>#DIV/0!</v>
      </c>
      <c r="AK284" s="39">
        <f t="shared" si="43"/>
        <v>0</v>
      </c>
      <c r="AL284" s="58">
        <f t="shared" si="44"/>
        <v>0</v>
      </c>
      <c r="AM284" s="58">
        <f t="shared" si="45"/>
        <v>0</v>
      </c>
    </row>
    <row r="285" spans="27:39" ht="20.100000000000001" customHeight="1" x14ac:dyDescent="0.2">
      <c r="AA285">
        <f t="shared" si="36"/>
        <v>95</v>
      </c>
      <c r="AB285" s="24">
        <f t="shared" si="35"/>
        <v>0</v>
      </c>
      <c r="AC285" s="57">
        <f t="shared" si="37"/>
        <v>0</v>
      </c>
      <c r="AD285" s="57">
        <f t="shared" si="38"/>
        <v>0</v>
      </c>
      <c r="AE285" s="56" t="e">
        <f t="shared" si="33"/>
        <v>#DIV/0!</v>
      </c>
      <c r="AF285" s="57" t="e">
        <f t="shared" si="34"/>
        <v>#DIV/0!</v>
      </c>
      <c r="AG285" s="24">
        <f t="shared" si="39"/>
        <v>0</v>
      </c>
      <c r="AH285" s="24">
        <f t="shared" si="40"/>
        <v>0</v>
      </c>
      <c r="AI285" s="24" t="e">
        <f t="shared" si="41"/>
        <v>#DIV/0!</v>
      </c>
      <c r="AJ285" s="24" t="e">
        <f t="shared" si="42"/>
        <v>#DIV/0!</v>
      </c>
      <c r="AK285" s="39">
        <f t="shared" si="43"/>
        <v>0</v>
      </c>
      <c r="AL285" s="58">
        <f t="shared" si="44"/>
        <v>0</v>
      </c>
      <c r="AM285" s="58">
        <f t="shared" si="45"/>
        <v>0</v>
      </c>
    </row>
    <row r="286" spans="27:39" ht="20.100000000000001" customHeight="1" x14ac:dyDescent="0.2">
      <c r="AA286">
        <f t="shared" si="36"/>
        <v>96</v>
      </c>
      <c r="AB286" s="24">
        <f t="shared" si="35"/>
        <v>0</v>
      </c>
      <c r="AC286" s="57">
        <f t="shared" si="37"/>
        <v>0</v>
      </c>
      <c r="AD286" s="57">
        <f t="shared" si="38"/>
        <v>0</v>
      </c>
      <c r="AE286" s="56" t="e">
        <f t="shared" si="33"/>
        <v>#DIV/0!</v>
      </c>
      <c r="AF286" s="57" t="e">
        <f t="shared" ref="AF286:AF290" si="46" xml:space="preserve"> IF( AB286 &lt;= AK286,  AE286,        AE286 + AL286*(AB286 - AK286)^2*100000/(2*E*I)          )</f>
        <v>#DIV/0!</v>
      </c>
      <c r="AG286" s="24">
        <f t="shared" si="39"/>
        <v>0</v>
      </c>
      <c r="AH286" s="24">
        <f t="shared" si="40"/>
        <v>0</v>
      </c>
      <c r="AI286" s="24" t="e">
        <f t="shared" si="41"/>
        <v>#DIV/0!</v>
      </c>
      <c r="AJ286" s="24" t="e">
        <f t="shared" si="42"/>
        <v>#DIV/0!</v>
      </c>
      <c r="AK286" s="39">
        <f t="shared" si="43"/>
        <v>0</v>
      </c>
      <c r="AL286" s="58">
        <f t="shared" si="44"/>
        <v>0</v>
      </c>
      <c r="AM286" s="58">
        <f t="shared" si="45"/>
        <v>0</v>
      </c>
    </row>
    <row r="287" spans="27:39" ht="20.100000000000001" customHeight="1" x14ac:dyDescent="0.2">
      <c r="AA287">
        <f t="shared" si="36"/>
        <v>97</v>
      </c>
      <c r="AB287" s="24">
        <f xml:space="preserve"> L*AA287/100</f>
        <v>0</v>
      </c>
      <c r="AC287" s="57">
        <f t="shared" si="37"/>
        <v>0</v>
      </c>
      <c r="AD287" s="57">
        <f t="shared" si="38"/>
        <v>0</v>
      </c>
      <c r="AE287" s="56" t="e">
        <f t="shared" si="33"/>
        <v>#DIV/0!</v>
      </c>
      <c r="AF287" s="57" t="e">
        <f t="shared" si="46"/>
        <v>#DIV/0!</v>
      </c>
      <c r="AG287" s="24">
        <f t="shared" si="39"/>
        <v>0</v>
      </c>
      <c r="AH287" s="24">
        <f t="shared" si="40"/>
        <v>0</v>
      </c>
      <c r="AI287" s="24" t="e">
        <f t="shared" si="41"/>
        <v>#DIV/0!</v>
      </c>
      <c r="AJ287" s="24" t="e">
        <f t="shared" si="42"/>
        <v>#DIV/0!</v>
      </c>
      <c r="AK287" s="39">
        <f t="shared" si="43"/>
        <v>0</v>
      </c>
      <c r="AL287" s="58">
        <f t="shared" si="44"/>
        <v>0</v>
      </c>
      <c r="AM287" s="58">
        <f t="shared" si="45"/>
        <v>0</v>
      </c>
    </row>
    <row r="288" spans="27:39" ht="20.100000000000001" customHeight="1" x14ac:dyDescent="0.2">
      <c r="AA288">
        <f t="shared" si="36"/>
        <v>98</v>
      </c>
      <c r="AB288" s="24">
        <f xml:space="preserve"> L*AA288/100</f>
        <v>0</v>
      </c>
      <c r="AC288" s="57">
        <f t="shared" si="37"/>
        <v>0</v>
      </c>
      <c r="AD288" s="57">
        <f t="shared" si="38"/>
        <v>0</v>
      </c>
      <c r="AE288" s="56" t="e">
        <f t="shared" si="33"/>
        <v>#DIV/0!</v>
      </c>
      <c r="AF288" s="57" t="e">
        <f t="shared" si="46"/>
        <v>#DIV/0!</v>
      </c>
      <c r="AG288" s="24">
        <f t="shared" si="39"/>
        <v>0</v>
      </c>
      <c r="AH288" s="24">
        <f t="shared" si="40"/>
        <v>0</v>
      </c>
      <c r="AI288" s="24" t="e">
        <f t="shared" si="41"/>
        <v>#DIV/0!</v>
      </c>
      <c r="AJ288" s="24" t="e">
        <f t="shared" si="42"/>
        <v>#DIV/0!</v>
      </c>
      <c r="AK288" s="39">
        <f t="shared" si="43"/>
        <v>0</v>
      </c>
      <c r="AL288" s="58">
        <f t="shared" si="44"/>
        <v>0</v>
      </c>
      <c r="AM288" s="58">
        <f t="shared" si="45"/>
        <v>0</v>
      </c>
    </row>
    <row r="289" spans="27:39" ht="20.100000000000001" customHeight="1" x14ac:dyDescent="0.2">
      <c r="AA289">
        <f t="shared" si="36"/>
        <v>99</v>
      </c>
      <c r="AB289" s="24">
        <f xml:space="preserve"> L*AA289/100</f>
        <v>0</v>
      </c>
      <c r="AC289" s="57">
        <f t="shared" si="37"/>
        <v>0</v>
      </c>
      <c r="AD289" s="57">
        <f t="shared" si="38"/>
        <v>0</v>
      </c>
      <c r="AE289" s="56" t="e">
        <f t="shared" si="33"/>
        <v>#DIV/0!</v>
      </c>
      <c r="AF289" s="57" t="e">
        <f t="shared" si="46"/>
        <v>#DIV/0!</v>
      </c>
      <c r="AG289" s="24">
        <f t="shared" si="39"/>
        <v>0</v>
      </c>
      <c r="AH289" s="24">
        <f t="shared" si="40"/>
        <v>0</v>
      </c>
      <c r="AI289" s="24" t="e">
        <f t="shared" si="41"/>
        <v>#DIV/0!</v>
      </c>
      <c r="AJ289" s="24" t="e">
        <f t="shared" si="42"/>
        <v>#DIV/0!</v>
      </c>
      <c r="AK289" s="39">
        <f t="shared" si="43"/>
        <v>0</v>
      </c>
      <c r="AL289" s="58">
        <f t="shared" si="44"/>
        <v>0</v>
      </c>
      <c r="AM289" s="58">
        <f t="shared" si="45"/>
        <v>0</v>
      </c>
    </row>
    <row r="290" spans="27:39" ht="20.100000000000001" customHeight="1" x14ac:dyDescent="0.2">
      <c r="AA290">
        <f t="shared" si="36"/>
        <v>100</v>
      </c>
      <c r="AB290" s="24">
        <f xml:space="preserve"> L*AA290/100</f>
        <v>0</v>
      </c>
      <c r="AC290" s="57">
        <f t="shared" si="37"/>
        <v>0</v>
      </c>
      <c r="AD290" s="57">
        <f t="shared" si="38"/>
        <v>0</v>
      </c>
      <c r="AE290" s="56" t="e">
        <f t="shared" si="33"/>
        <v>#DIV/0!</v>
      </c>
      <c r="AF290" s="57" t="e">
        <f t="shared" si="46"/>
        <v>#DIV/0!</v>
      </c>
      <c r="AG290" s="24">
        <f t="shared" si="39"/>
        <v>0</v>
      </c>
      <c r="AH290" s="24">
        <f t="shared" si="40"/>
        <v>0</v>
      </c>
      <c r="AI290" s="24" t="e">
        <f t="shared" si="41"/>
        <v>#DIV/0!</v>
      </c>
      <c r="AJ290" s="24" t="e">
        <f t="shared" si="42"/>
        <v>#DIV/0!</v>
      </c>
      <c r="AK290" s="39">
        <f t="shared" si="43"/>
        <v>0</v>
      </c>
      <c r="AL290" s="58">
        <f t="shared" si="44"/>
        <v>0</v>
      </c>
      <c r="AM290" s="58">
        <f t="shared" si="45"/>
        <v>0</v>
      </c>
    </row>
    <row r="291" spans="27:39" ht="20.100000000000001" customHeight="1" x14ac:dyDescent="0.2"/>
    <row r="292" spans="27:39" ht="20.100000000000001" customHeight="1" x14ac:dyDescent="0.2"/>
    <row r="293" spans="27:39" ht="20.100000000000001" customHeight="1" x14ac:dyDescent="0.2"/>
    <row r="294" spans="27:39" ht="20.100000000000001" customHeight="1" x14ac:dyDescent="0.2"/>
    <row r="295" spans="27:39" ht="20.100000000000001" customHeight="1" x14ac:dyDescent="0.2"/>
    <row r="296" spans="27:39" ht="16.5" customHeight="1" x14ac:dyDescent="0.2"/>
    <row r="297" spans="27:39" ht="16.5" customHeight="1" x14ac:dyDescent="0.2"/>
    <row r="298" spans="27:39" ht="16.5" customHeight="1" x14ac:dyDescent="0.2"/>
    <row r="299" spans="27:39" ht="16.5" customHeight="1" x14ac:dyDescent="0.2"/>
    <row r="300" spans="27:39" ht="16.5" customHeight="1" x14ac:dyDescent="0.2"/>
    <row r="301" spans="27:39" ht="16.5" customHeight="1" x14ac:dyDescent="0.2"/>
    <row r="302" spans="27:39" ht="16.5" customHeight="1" x14ac:dyDescent="0.2"/>
    <row r="303" spans="27:39" ht="16.5" customHeight="1" x14ac:dyDescent="0.2"/>
    <row r="304" spans="27:39" ht="16.5" customHeight="1" x14ac:dyDescent="0.2"/>
    <row r="308" spans="4:5" x14ac:dyDescent="0.2">
      <c r="D308" s="42"/>
      <c r="E308" s="42"/>
    </row>
    <row r="311" spans="4:5" x14ac:dyDescent="0.2">
      <c r="D311" s="42"/>
      <c r="E311" s="42"/>
    </row>
  </sheetData>
  <mergeCells count="22">
    <mergeCell ref="M40:V40"/>
    <mergeCell ref="M47:S47"/>
    <mergeCell ref="A8:A19"/>
    <mergeCell ref="A22:A33"/>
    <mergeCell ref="C32:D32"/>
    <mergeCell ref="C22:F22"/>
    <mergeCell ref="C8:F8"/>
    <mergeCell ref="C10:D10"/>
    <mergeCell ref="C12:D12"/>
    <mergeCell ref="C14:D14"/>
    <mergeCell ref="C30:D30"/>
    <mergeCell ref="L2:V2"/>
    <mergeCell ref="B3:I3"/>
    <mergeCell ref="C24:D24"/>
    <mergeCell ref="C26:D26"/>
    <mergeCell ref="C28:D28"/>
    <mergeCell ref="C16:D16"/>
    <mergeCell ref="C18:D18"/>
    <mergeCell ref="M7:R7"/>
    <mergeCell ref="M9:V9"/>
    <mergeCell ref="M11:T11"/>
    <mergeCell ref="M13:R13"/>
  </mergeCells>
  <hyperlinks>
    <hyperlink ref="M9" r:id="rId1" location="ch102lev1sec12" display="Civil Engineering All-In-One PE Exam Guide: Breadth and Depth, Second Edition Sec. 102.12 " xr:uid="{00000000-0004-0000-0500-000000000000}"/>
    <hyperlink ref="M11" r:id="rId2" location="p2001147c9975_20002" display="Marks’ Standard Handbook for Mechanical Engineers, Eleventh Edition Sec. 5.2.5" xr:uid="{00000000-0004-0000-0500-000001000000}"/>
    <hyperlink ref="M13" r:id="rId3" location="p2000a1f59976_14001" xr:uid="{00000000-0004-0000-0500-000002000000}"/>
    <hyperlink ref="M7" r:id="rId4" location="Chap0800clnk58" xr:uid="{00000000-0004-0000-0500-000003000000}"/>
    <hyperlink ref="M40" r:id="rId5" location="Chap0800tbl8_1" display="Source: Roark’s Formulas for Stress and Strain, Eighth Edition Sec. 8.17. Table 8.1  " xr:uid="{00000000-0004-0000-0500-000004000000}"/>
    <hyperlink ref="M47" r:id="rId6" location="d13087e27830" xr:uid="{00000000-0004-0000-0500-000005000000}"/>
    <hyperlink ref="M11:T11" r:id="rId7" location="c9781259588501ch03lev2sec12" display="Marks’ Standard Handbook for Mechanical Engineers, Twelfth Edition Sec. 3.2.5" xr:uid="{00000000-0004-0000-0500-000006000000}"/>
    <hyperlink ref="M9:V9" r:id="rId8" location="c9780071821957ch102lev1sec12" display="Civil Engineering All-In-One PE Exam Guide: Breadth and Depth, Third Edition Sec. 102.12" xr:uid="{00000000-0004-0000-0500-000007000000}"/>
  </hyperlinks>
  <pageMargins left="0.75" right="0.75" top="1" bottom="1" header="0.51180555555555596" footer="0.51180555555555596"/>
  <pageSetup firstPageNumber="0" orientation="portrait" horizontalDpi="300" verticalDpi="300" r:id="rId9"/>
  <headerFooter alignWithMargins="0"/>
  <drawing r:id="rId10"/>
  <legacyDrawing r:id="rId1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/>
  <dimension ref="A1:AM418"/>
  <sheetViews>
    <sheetView showGridLines="0" zoomScaleNormal="100" workbookViewId="0"/>
  </sheetViews>
  <sheetFormatPr defaultRowHeight="12.75" x14ac:dyDescent="0.2"/>
  <cols>
    <col min="1" max="1" width="12.85546875" customWidth="1"/>
    <col min="2" max="4" width="13.42578125" customWidth="1"/>
    <col min="5" max="5" width="17" customWidth="1"/>
    <col min="6" max="9" width="13.42578125" customWidth="1"/>
    <col min="10" max="10" width="12.85546875" customWidth="1"/>
    <col min="12" max="12" width="19.85546875" customWidth="1"/>
    <col min="27" max="39" width="9.140625" hidden="1" customWidth="1"/>
    <col min="40" max="40" width="0" hidden="1" customWidth="1"/>
  </cols>
  <sheetData>
    <row r="1" spans="1:32" ht="25.5" customHeight="1" thickBot="1" x14ac:dyDescent="0.3">
      <c r="A1" s="139" t="s">
        <v>111</v>
      </c>
      <c r="J1" s="1"/>
      <c r="L1" s="2"/>
      <c r="M1" s="3"/>
      <c r="N1" s="3"/>
      <c r="O1" s="3"/>
      <c r="P1" s="3"/>
    </row>
    <row r="2" spans="1:32" ht="36.75" customHeight="1" thickBot="1" x14ac:dyDescent="0.3">
      <c r="A2" s="5"/>
      <c r="B2" s="169" t="s">
        <v>143</v>
      </c>
      <c r="C2" s="170"/>
      <c r="D2" s="170"/>
      <c r="E2" s="170"/>
      <c r="F2" s="170"/>
      <c r="G2" s="170"/>
      <c r="H2" s="170"/>
      <c r="I2" s="171"/>
      <c r="L2" s="217" t="s">
        <v>104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</row>
    <row r="3" spans="1:32" ht="36.75" customHeight="1" x14ac:dyDescent="0.25">
      <c r="A3" s="5"/>
      <c r="B3" s="234" t="s">
        <v>118</v>
      </c>
      <c r="C3" s="235"/>
      <c r="D3" s="235"/>
      <c r="E3" s="235"/>
      <c r="F3" s="235"/>
      <c r="G3" s="235"/>
      <c r="H3" s="235"/>
      <c r="I3" s="236"/>
      <c r="L3" s="147"/>
      <c r="M3" s="153"/>
      <c r="N3" s="153"/>
      <c r="O3" s="153"/>
      <c r="P3" s="153"/>
      <c r="Q3" s="153"/>
      <c r="R3" s="153"/>
      <c r="S3" s="153"/>
      <c r="T3" s="153"/>
      <c r="U3" s="153"/>
      <c r="V3" s="154"/>
    </row>
    <row r="4" spans="1:32" ht="20.100000000000001" customHeight="1" thickBot="1" x14ac:dyDescent="0.25">
      <c r="B4" s="155"/>
      <c r="C4" s="156"/>
      <c r="D4" s="156"/>
      <c r="E4" s="156"/>
      <c r="F4" s="156"/>
      <c r="G4" s="156"/>
      <c r="H4" s="156"/>
      <c r="I4" s="157"/>
      <c r="L4" s="83" t="s">
        <v>108</v>
      </c>
      <c r="M4" s="153"/>
      <c r="N4" s="153"/>
      <c r="O4" s="153"/>
      <c r="P4" s="153"/>
      <c r="Q4" s="153"/>
      <c r="R4" s="153"/>
      <c r="S4" s="153"/>
      <c r="T4" s="153"/>
      <c r="U4" s="153"/>
      <c r="V4" s="154"/>
      <c r="X4" s="137"/>
      <c r="Z4" s="4"/>
      <c r="AA4" s="4"/>
      <c r="AB4" s="4"/>
      <c r="AC4" s="4"/>
    </row>
    <row r="5" spans="1:32" ht="20.100000000000001" customHeight="1" x14ac:dyDescent="0.25">
      <c r="A5" s="5"/>
      <c r="B5" s="137"/>
      <c r="C5" s="137"/>
      <c r="D5" s="137"/>
      <c r="E5" s="137"/>
      <c r="F5" s="137"/>
      <c r="G5" s="137"/>
      <c r="H5" s="137"/>
      <c r="I5" s="137"/>
      <c r="L5" s="83" t="s">
        <v>109</v>
      </c>
      <c r="M5" s="153"/>
      <c r="N5" s="153"/>
      <c r="O5" s="153"/>
      <c r="P5" s="153"/>
      <c r="Q5" s="153"/>
      <c r="R5" s="153"/>
      <c r="S5" s="153"/>
      <c r="T5" s="153"/>
      <c r="U5" s="153"/>
      <c r="V5" s="154"/>
      <c r="AB5" s="4"/>
      <c r="AF5" s="8"/>
    </row>
    <row r="6" spans="1:32" ht="20.100000000000001" customHeight="1" x14ac:dyDescent="0.25">
      <c r="A6" s="5"/>
      <c r="B6" s="137"/>
      <c r="C6" s="141" t="s">
        <v>119</v>
      </c>
      <c r="D6" s="137"/>
      <c r="E6" s="137"/>
      <c r="F6" s="137"/>
      <c r="G6" s="137"/>
      <c r="H6" s="137"/>
      <c r="I6" s="137"/>
      <c r="L6" s="162"/>
      <c r="M6" s="153"/>
      <c r="N6" s="153"/>
      <c r="O6" s="153"/>
      <c r="P6" s="153"/>
      <c r="Q6" s="153"/>
      <c r="R6" s="153"/>
      <c r="S6" s="153"/>
      <c r="T6" s="153"/>
      <c r="U6" s="153"/>
      <c r="V6" s="154"/>
    </row>
    <row r="7" spans="1:32" ht="20.100000000000001" customHeight="1" thickBot="1" x14ac:dyDescent="0.3">
      <c r="A7" s="5"/>
      <c r="G7" s="4"/>
      <c r="H7" s="4"/>
      <c r="I7" s="4"/>
      <c r="L7" s="162"/>
      <c r="M7" s="228" t="s">
        <v>105</v>
      </c>
      <c r="N7" s="228"/>
      <c r="O7" s="228"/>
      <c r="P7" s="228"/>
      <c r="Q7" s="228"/>
      <c r="R7" s="228"/>
      <c r="S7" s="228"/>
      <c r="T7" s="153"/>
      <c r="U7" s="153"/>
      <c r="V7" s="154"/>
    </row>
    <row r="8" spans="1:32" ht="20.100000000000001" customHeight="1" x14ac:dyDescent="0.2">
      <c r="A8" s="237" t="s">
        <v>115</v>
      </c>
      <c r="C8" s="221" t="s">
        <v>114</v>
      </c>
      <c r="D8" s="222"/>
      <c r="E8" s="222"/>
      <c r="F8" s="223"/>
      <c r="G8" s="4"/>
      <c r="H8" s="4"/>
      <c r="I8" s="4"/>
      <c r="L8" s="147"/>
      <c r="M8" s="153"/>
      <c r="N8" s="153"/>
      <c r="O8" s="153"/>
      <c r="P8" s="153"/>
      <c r="Q8" s="153"/>
      <c r="R8" s="153"/>
      <c r="S8" s="153"/>
      <c r="T8" s="153"/>
      <c r="U8" s="153"/>
      <c r="V8" s="154"/>
    </row>
    <row r="9" spans="1:32" ht="20.100000000000001" customHeight="1" x14ac:dyDescent="0.35">
      <c r="A9" s="237"/>
      <c r="B9" s="137"/>
      <c r="C9" s="158"/>
      <c r="D9" s="159"/>
      <c r="E9" s="159"/>
      <c r="F9" s="160"/>
      <c r="G9" s="138"/>
      <c r="H9" s="138"/>
      <c r="I9" s="138"/>
      <c r="J9" s="137"/>
      <c r="L9" s="162"/>
      <c r="M9" s="228" t="s">
        <v>167</v>
      </c>
      <c r="N9" s="228"/>
      <c r="O9" s="228"/>
      <c r="P9" s="228"/>
      <c r="Q9" s="228"/>
      <c r="R9" s="228"/>
      <c r="S9" s="228"/>
      <c r="T9" s="228"/>
      <c r="U9" s="228"/>
      <c r="V9" s="229"/>
      <c r="AF9" s="13"/>
    </row>
    <row r="10" spans="1:32" ht="20.100000000000001" customHeight="1" x14ac:dyDescent="0.2">
      <c r="A10" s="237"/>
      <c r="C10" s="224" t="s">
        <v>1</v>
      </c>
      <c r="D10" s="225"/>
      <c r="E10" s="161">
        <v>12</v>
      </c>
      <c r="F10" s="172" t="s">
        <v>145</v>
      </c>
      <c r="L10" s="147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W10" s="36"/>
    </row>
    <row r="11" spans="1:32" ht="20.100000000000001" customHeight="1" x14ac:dyDescent="0.2">
      <c r="A11" s="237"/>
      <c r="C11" s="173"/>
      <c r="D11" s="159"/>
      <c r="E11" s="159"/>
      <c r="F11" s="160"/>
      <c r="I11" s="20"/>
      <c r="L11" s="162"/>
      <c r="M11" s="228" t="s">
        <v>166</v>
      </c>
      <c r="N11" s="228"/>
      <c r="O11" s="228"/>
      <c r="P11" s="228"/>
      <c r="Q11" s="228"/>
      <c r="R11" s="228"/>
      <c r="S11" s="228"/>
      <c r="T11" s="228"/>
      <c r="U11" s="228"/>
      <c r="V11" s="154"/>
    </row>
    <row r="12" spans="1:32" ht="20.100000000000001" customHeight="1" x14ac:dyDescent="0.2">
      <c r="A12" s="237"/>
      <c r="C12" s="224" t="s">
        <v>112</v>
      </c>
      <c r="D12" s="225"/>
      <c r="E12" s="210">
        <v>200</v>
      </c>
      <c r="F12" s="213" t="s">
        <v>146</v>
      </c>
      <c r="I12" s="20"/>
      <c r="L12" s="147"/>
      <c r="M12" s="153"/>
      <c r="N12" s="153"/>
      <c r="O12" s="153"/>
      <c r="P12" s="153"/>
      <c r="Q12" s="153"/>
      <c r="R12" s="153"/>
      <c r="S12" s="153"/>
      <c r="T12" s="153"/>
      <c r="U12" s="153"/>
      <c r="V12" s="154"/>
    </row>
    <row r="13" spans="1:32" ht="20.100000000000001" customHeight="1" x14ac:dyDescent="0.2">
      <c r="A13" s="237"/>
      <c r="C13" s="158" t="s">
        <v>111</v>
      </c>
      <c r="D13" s="159"/>
      <c r="E13" s="159"/>
      <c r="F13" s="160"/>
      <c r="L13" s="162"/>
      <c r="M13" s="228" t="s">
        <v>106</v>
      </c>
      <c r="N13" s="228"/>
      <c r="O13" s="228"/>
      <c r="P13" s="228"/>
      <c r="Q13" s="228"/>
      <c r="R13" s="228"/>
      <c r="S13" s="228"/>
      <c r="T13" s="153"/>
      <c r="U13" s="153"/>
      <c r="V13" s="154"/>
    </row>
    <row r="14" spans="1:32" ht="20.100000000000001" customHeight="1" x14ac:dyDescent="0.2">
      <c r="A14" s="237"/>
      <c r="C14" s="226" t="s">
        <v>113</v>
      </c>
      <c r="D14" s="227"/>
      <c r="E14" s="119">
        <v>600000</v>
      </c>
      <c r="F14" s="172" t="s">
        <v>147</v>
      </c>
      <c r="L14" s="148"/>
      <c r="M14" s="153"/>
      <c r="N14" s="153"/>
      <c r="O14" s="153"/>
      <c r="P14" s="153"/>
      <c r="Q14" s="153"/>
      <c r="R14" s="153"/>
      <c r="S14" s="153"/>
      <c r="T14" s="153"/>
      <c r="U14" s="153"/>
      <c r="V14" s="154"/>
    </row>
    <row r="15" spans="1:32" ht="20.100000000000001" customHeight="1" x14ac:dyDescent="0.2">
      <c r="A15" s="237"/>
      <c r="C15" s="158"/>
      <c r="D15" s="159"/>
      <c r="E15" s="159"/>
      <c r="F15" s="174"/>
      <c r="L15" s="149"/>
      <c r="M15" s="151" t="s">
        <v>107</v>
      </c>
      <c r="N15" s="153"/>
      <c r="O15" s="153"/>
      <c r="P15" s="153"/>
      <c r="Q15" s="153"/>
      <c r="R15" s="153"/>
      <c r="S15" s="153"/>
      <c r="T15" s="153"/>
      <c r="U15" s="153"/>
      <c r="V15" s="154"/>
    </row>
    <row r="16" spans="1:32" ht="20.100000000000001" customHeight="1" x14ac:dyDescent="0.2">
      <c r="A16" s="237"/>
      <c r="C16" s="224" t="s">
        <v>77</v>
      </c>
      <c r="D16" s="225"/>
      <c r="E16" s="119">
        <v>2000</v>
      </c>
      <c r="F16" s="172" t="s">
        <v>150</v>
      </c>
      <c r="L16" s="162"/>
      <c r="M16" s="153"/>
      <c r="N16" s="153"/>
      <c r="O16" s="153"/>
      <c r="P16" s="153"/>
      <c r="Q16" s="153"/>
      <c r="R16" s="153"/>
      <c r="S16" s="153"/>
      <c r="T16" s="153"/>
      <c r="U16" s="153"/>
      <c r="V16" s="154"/>
    </row>
    <row r="17" spans="1:24" ht="20.100000000000001" customHeight="1" x14ac:dyDescent="0.2">
      <c r="A17" s="237"/>
      <c r="C17" s="158"/>
      <c r="D17" s="159"/>
      <c r="E17" s="159"/>
      <c r="F17" s="172"/>
      <c r="L17" s="162"/>
      <c r="M17" s="153"/>
      <c r="N17" s="153"/>
      <c r="O17" s="153"/>
      <c r="P17" s="153"/>
      <c r="Q17" s="153"/>
      <c r="R17" s="153"/>
      <c r="S17" s="153"/>
      <c r="T17" s="153"/>
      <c r="U17" s="153"/>
      <c r="V17" s="154"/>
    </row>
    <row r="18" spans="1:24" ht="20.100000000000001" customHeight="1" x14ac:dyDescent="0.2">
      <c r="A18" s="237"/>
      <c r="C18" s="224" t="s">
        <v>39</v>
      </c>
      <c r="D18" s="225"/>
      <c r="E18" s="175">
        <v>4</v>
      </c>
      <c r="F18" s="172" t="s">
        <v>149</v>
      </c>
      <c r="L18" s="162"/>
      <c r="M18" s="153"/>
      <c r="N18" s="153"/>
      <c r="O18" s="153"/>
      <c r="P18" s="153"/>
      <c r="Q18" s="153"/>
      <c r="R18" s="153"/>
      <c r="S18" s="153"/>
      <c r="T18" s="153"/>
      <c r="U18" s="153"/>
      <c r="V18" s="154"/>
    </row>
    <row r="19" spans="1:24" ht="20.100000000000001" customHeight="1" x14ac:dyDescent="0.2">
      <c r="A19" s="237"/>
      <c r="C19" s="158"/>
      <c r="D19" s="159"/>
      <c r="E19" s="159"/>
      <c r="F19" s="174"/>
      <c r="L19" s="162"/>
      <c r="M19" s="153"/>
      <c r="N19" s="153"/>
      <c r="O19" s="153"/>
      <c r="P19" s="153"/>
      <c r="Q19" s="153"/>
      <c r="R19" s="153"/>
      <c r="S19" s="153"/>
      <c r="T19" s="153"/>
      <c r="U19" s="153"/>
      <c r="V19" s="154"/>
    </row>
    <row r="20" spans="1:24" ht="20.100000000000001" customHeight="1" x14ac:dyDescent="0.2">
      <c r="A20" s="237"/>
      <c r="C20" s="224" t="s">
        <v>78</v>
      </c>
      <c r="D20" s="225"/>
      <c r="E20" s="119">
        <v>5000</v>
      </c>
      <c r="F20" s="172" t="s">
        <v>150</v>
      </c>
      <c r="L20" s="162"/>
      <c r="M20" s="153"/>
      <c r="N20" s="153"/>
      <c r="O20" s="153"/>
      <c r="P20" s="153"/>
      <c r="Q20" s="153"/>
      <c r="R20" s="153"/>
      <c r="S20" s="153"/>
      <c r="T20" s="153"/>
      <c r="U20" s="153"/>
      <c r="V20" s="154"/>
    </row>
    <row r="21" spans="1:24" ht="20.100000000000001" customHeight="1" x14ac:dyDescent="0.2">
      <c r="A21" s="237"/>
      <c r="C21" s="158"/>
      <c r="D21" s="159"/>
      <c r="E21" s="159"/>
      <c r="F21" s="172"/>
      <c r="L21" s="162"/>
      <c r="M21" s="153"/>
      <c r="N21" s="153"/>
      <c r="O21" s="153"/>
      <c r="P21" s="153"/>
      <c r="Q21" s="153"/>
      <c r="R21" s="153"/>
      <c r="S21" s="153"/>
      <c r="T21" s="153"/>
      <c r="U21" s="153"/>
      <c r="V21" s="154"/>
    </row>
    <row r="22" spans="1:24" ht="20.100000000000001" customHeight="1" x14ac:dyDescent="0.2">
      <c r="A22" s="237"/>
      <c r="C22" s="224" t="s">
        <v>40</v>
      </c>
      <c r="D22" s="225"/>
      <c r="E22" s="175">
        <v>5</v>
      </c>
      <c r="F22" s="172" t="s">
        <v>149</v>
      </c>
      <c r="L22" s="162"/>
      <c r="M22" s="153"/>
      <c r="N22" s="153"/>
      <c r="O22" s="153"/>
      <c r="P22" s="153"/>
      <c r="Q22" s="153"/>
      <c r="R22" s="153"/>
      <c r="S22" s="153"/>
      <c r="T22" s="153"/>
      <c r="U22" s="153"/>
      <c r="V22" s="154"/>
    </row>
    <row r="23" spans="1:24" ht="20.100000000000001" customHeight="1" thickBot="1" x14ac:dyDescent="0.25">
      <c r="A23" s="237"/>
      <c r="C23" s="163"/>
      <c r="D23" s="164"/>
      <c r="E23" s="164"/>
      <c r="F23" s="165"/>
      <c r="L23" s="162"/>
      <c r="M23" s="153"/>
      <c r="N23" s="153"/>
      <c r="O23" s="153"/>
      <c r="P23" s="153"/>
      <c r="Q23" s="153"/>
      <c r="R23" s="153"/>
      <c r="S23" s="153"/>
      <c r="T23" s="153"/>
      <c r="U23" s="153"/>
      <c r="V23" s="154"/>
      <c r="W23" s="19"/>
    </row>
    <row r="24" spans="1:24" ht="20.100000000000001" customHeight="1" x14ac:dyDescent="0.2">
      <c r="L24" s="162"/>
      <c r="M24" s="153"/>
      <c r="N24" s="153"/>
      <c r="O24" s="153"/>
      <c r="P24" s="153"/>
      <c r="Q24" s="153"/>
      <c r="R24" s="153"/>
      <c r="S24" s="153"/>
      <c r="T24" s="153"/>
      <c r="U24" s="153"/>
      <c r="V24" s="154"/>
    </row>
    <row r="25" spans="1:24" ht="20.100000000000001" customHeight="1" thickBot="1" x14ac:dyDescent="0.25">
      <c r="E25" s="137"/>
      <c r="L25" s="162"/>
      <c r="M25" s="153"/>
      <c r="N25" s="153"/>
      <c r="O25" s="153"/>
      <c r="P25" s="153"/>
      <c r="Q25" s="153"/>
      <c r="R25" s="153"/>
      <c r="S25" s="153"/>
      <c r="T25" s="153"/>
      <c r="U25" s="153"/>
      <c r="V25" s="154"/>
      <c r="W25" s="19"/>
    </row>
    <row r="26" spans="1:24" ht="20.100000000000001" customHeight="1" x14ac:dyDescent="0.2">
      <c r="A26" s="233" t="s">
        <v>117</v>
      </c>
      <c r="C26" s="221" t="s">
        <v>116</v>
      </c>
      <c r="D26" s="222"/>
      <c r="E26" s="222"/>
      <c r="F26" s="223"/>
      <c r="L26" s="241" t="s">
        <v>131</v>
      </c>
      <c r="M26" s="242"/>
      <c r="N26" s="242"/>
      <c r="O26" s="242"/>
      <c r="P26" s="242"/>
      <c r="Q26" s="242"/>
      <c r="R26" s="242"/>
      <c r="S26" s="242"/>
      <c r="T26" s="242"/>
      <c r="U26" s="242"/>
      <c r="V26" s="243"/>
      <c r="X26" s="23"/>
    </row>
    <row r="27" spans="1:24" ht="20.100000000000001" customHeight="1" x14ac:dyDescent="0.2">
      <c r="A27" s="233"/>
      <c r="C27" s="158"/>
      <c r="D27" s="159"/>
      <c r="E27" s="159"/>
      <c r="F27" s="160"/>
      <c r="L27" s="241"/>
      <c r="M27" s="242"/>
      <c r="N27" s="242"/>
      <c r="O27" s="242"/>
      <c r="P27" s="242"/>
      <c r="Q27" s="242"/>
      <c r="R27" s="242"/>
      <c r="S27" s="242"/>
      <c r="T27" s="242"/>
      <c r="U27" s="242"/>
      <c r="V27" s="243"/>
      <c r="X27" s="23"/>
    </row>
    <row r="28" spans="1:24" ht="20.100000000000001" customHeight="1" x14ac:dyDescent="0.2">
      <c r="A28" s="233"/>
      <c r="C28" s="226" t="s">
        <v>84</v>
      </c>
      <c r="D28" s="227"/>
      <c r="E28" s="128">
        <f xml:space="preserve"> IF(  ABS( MAX( Moment))   &gt;=     ABS(MIN(Moment)),               ABS(MAX(Moment)),        ABS(MIN(Moment)))</f>
        <v>7000</v>
      </c>
      <c r="F28" s="172" t="s">
        <v>150</v>
      </c>
      <c r="L28" s="241"/>
      <c r="M28" s="242"/>
      <c r="N28" s="242"/>
      <c r="O28" s="242"/>
      <c r="P28" s="242"/>
      <c r="Q28" s="242"/>
      <c r="R28" s="242"/>
      <c r="S28" s="242"/>
      <c r="T28" s="242"/>
      <c r="U28" s="242"/>
      <c r="V28" s="243"/>
      <c r="X28" s="23"/>
    </row>
    <row r="29" spans="1:24" ht="20.100000000000001" customHeight="1" x14ac:dyDescent="0.2">
      <c r="A29" s="233"/>
      <c r="C29" s="158" t="str">
        <f>IF( L&lt;=0,   "Error: L must be greater than zero",             IF( E&lt;=0,  "Error: E must be greater than zero.",              IF( I&lt;=0,   "Error: I must be greater than zero.",""   )))</f>
        <v/>
      </c>
      <c r="D29" s="159"/>
      <c r="E29" s="132"/>
      <c r="F29" s="160"/>
      <c r="L29" s="205"/>
      <c r="M29" s="153"/>
      <c r="N29" s="153"/>
      <c r="O29" s="153"/>
      <c r="P29" s="153"/>
      <c r="Q29" s="153"/>
      <c r="R29" s="153"/>
      <c r="S29" s="153"/>
      <c r="T29" s="153"/>
      <c r="U29" s="153"/>
      <c r="V29" s="154"/>
      <c r="W29" s="19"/>
    </row>
    <row r="30" spans="1:24" ht="20.100000000000001" customHeight="1" x14ac:dyDescent="0.2">
      <c r="A30" s="233"/>
      <c r="C30" s="226" t="s">
        <v>86</v>
      </c>
      <c r="D30" s="227"/>
      <c r="E30" s="128">
        <f xml:space="preserve"> IF(  ABS( MAX(Shear))   &gt;=     ABS(MIN(Shear)),               ABS(MAX(Shear)),        ABS(MIN(Shear)))</f>
        <v>0</v>
      </c>
      <c r="F30" s="172" t="s">
        <v>148</v>
      </c>
      <c r="J30" s="21"/>
      <c r="L30" s="162"/>
      <c r="M30" s="153"/>
      <c r="N30" s="166" t="s">
        <v>127</v>
      </c>
      <c r="O30" s="153"/>
      <c r="P30" s="153"/>
      <c r="Q30" s="153"/>
      <c r="R30" s="153"/>
      <c r="S30" s="153"/>
      <c r="T30" s="153"/>
      <c r="U30" s="153"/>
      <c r="V30" s="154"/>
      <c r="X30" s="23"/>
    </row>
    <row r="31" spans="1:24" ht="20.100000000000001" customHeight="1" x14ac:dyDescent="0.2">
      <c r="A31" s="233"/>
      <c r="C31" s="176" t="str">
        <f>IF( _a1 &lt; 0,      "Error: Length a1 must be greater than or equal to zero.",             IF( _a1 &gt;= L,"Error: Length a1 must be less than L.","")    )</f>
        <v/>
      </c>
      <c r="D31" s="159"/>
      <c r="E31" s="177"/>
      <c r="F31" s="174"/>
      <c r="L31" s="162"/>
      <c r="M31" s="153"/>
      <c r="N31" s="153"/>
      <c r="O31" s="153"/>
      <c r="P31" s="153"/>
      <c r="Q31" s="153"/>
      <c r="R31" s="153"/>
      <c r="S31" s="153"/>
      <c r="T31" s="153"/>
      <c r="U31" s="153"/>
      <c r="V31" s="154"/>
      <c r="W31" s="36"/>
    </row>
    <row r="32" spans="1:24" ht="20.100000000000001" customHeight="1" x14ac:dyDescent="0.2">
      <c r="A32" s="233"/>
      <c r="C32" s="224" t="s">
        <v>85</v>
      </c>
      <c r="D32" s="225"/>
      <c r="E32" s="167">
        <f xml:space="preserve"> IF(  ABS( MAX( Deflection))   &gt;=     ABS(MIN(Deflection)),               ABS(MAX(Deflection)),        ABS(MIN(Deflection)))</f>
        <v>304.58333333333331</v>
      </c>
      <c r="F32" s="172" t="s">
        <v>151</v>
      </c>
      <c r="L32" s="205" t="s">
        <v>58</v>
      </c>
      <c r="M32" s="153"/>
      <c r="N32" s="153"/>
      <c r="O32" s="153"/>
      <c r="P32" s="153"/>
      <c r="Q32" s="153"/>
      <c r="R32" s="153"/>
      <c r="S32" s="153"/>
      <c r="T32" s="153"/>
      <c r="U32" s="153"/>
      <c r="V32" s="154"/>
    </row>
    <row r="33" spans="1:22" ht="20.100000000000001" customHeight="1" x14ac:dyDescent="0.2">
      <c r="A33" s="233"/>
      <c r="C33" s="158" t="str">
        <f>IF( _a2&lt;=0,  "Error: Length a2 must be greater than zero.",                   IF(  _a2 &gt;= L - _a1,        "Error: Length a2 must be less than L - a1.",""))</f>
        <v/>
      </c>
      <c r="D33" s="159"/>
      <c r="E33" s="178"/>
      <c r="F33" s="160"/>
      <c r="I33" s="35"/>
      <c r="L33" s="162"/>
      <c r="M33" s="153"/>
      <c r="N33" s="153"/>
      <c r="O33" s="153"/>
      <c r="P33" s="153"/>
      <c r="Q33" s="153"/>
      <c r="R33" s="153"/>
      <c r="S33" s="153"/>
      <c r="T33" s="153"/>
      <c r="U33" s="153"/>
      <c r="V33" s="154"/>
    </row>
    <row r="34" spans="1:22" ht="20.100000000000001" customHeight="1" x14ac:dyDescent="0.2">
      <c r="A34" s="233"/>
      <c r="C34" s="224" t="s">
        <v>87</v>
      </c>
      <c r="D34" s="225"/>
      <c r="E34" s="129">
        <f xml:space="preserve"> -D191</f>
        <v>0</v>
      </c>
      <c r="F34" s="172" t="s">
        <v>148</v>
      </c>
      <c r="G34" s="14"/>
      <c r="I34" s="17"/>
      <c r="J34" s="14"/>
      <c r="L34" s="162"/>
      <c r="M34" s="153"/>
      <c r="N34" s="153"/>
      <c r="O34" s="153"/>
      <c r="P34" s="153"/>
      <c r="Q34" s="153"/>
      <c r="R34" s="153"/>
      <c r="S34" s="153"/>
      <c r="T34" s="153"/>
      <c r="U34" s="153"/>
      <c r="V34" s="154"/>
    </row>
    <row r="35" spans="1:22" ht="20.100000000000001" customHeight="1" x14ac:dyDescent="0.2">
      <c r="A35" s="233"/>
      <c r="C35" s="158"/>
      <c r="D35" s="159"/>
      <c r="E35" s="136"/>
      <c r="F35" s="160"/>
      <c r="G35" s="14"/>
      <c r="I35" s="35"/>
      <c r="J35" s="14"/>
      <c r="L35" s="162"/>
      <c r="M35" s="153"/>
      <c r="N35" s="153"/>
      <c r="O35" s="153"/>
      <c r="P35" s="153"/>
      <c r="Q35" s="153"/>
      <c r="R35" s="153"/>
      <c r="S35" s="153"/>
      <c r="T35" s="153"/>
      <c r="U35" s="153"/>
      <c r="V35" s="154"/>
    </row>
    <row r="36" spans="1:22" ht="20.100000000000001" customHeight="1" x14ac:dyDescent="0.2">
      <c r="A36" s="233"/>
      <c r="C36" s="224" t="s">
        <v>88</v>
      </c>
      <c r="D36" s="225"/>
      <c r="E36" s="129">
        <f xml:space="preserve"> E191</f>
        <v>7000</v>
      </c>
      <c r="F36" s="172" t="s">
        <v>150</v>
      </c>
      <c r="G36" s="14"/>
      <c r="I36" s="32"/>
      <c r="L36" s="162"/>
      <c r="M36" s="153"/>
      <c r="N36" s="153"/>
      <c r="O36" s="153"/>
      <c r="P36" s="153"/>
      <c r="Q36" s="153"/>
      <c r="R36" s="153"/>
      <c r="S36" s="153"/>
      <c r="T36" s="153"/>
      <c r="U36" s="153"/>
      <c r="V36" s="154"/>
    </row>
    <row r="37" spans="1:22" ht="20.100000000000001" customHeight="1" thickBot="1" x14ac:dyDescent="0.25">
      <c r="A37" s="233"/>
      <c r="C37" s="163"/>
      <c r="D37" s="164"/>
      <c r="E37" s="164"/>
      <c r="F37" s="165"/>
      <c r="G37" s="14"/>
      <c r="I37" s="32"/>
      <c r="L37" s="162"/>
      <c r="M37" s="153"/>
      <c r="N37" s="153"/>
      <c r="O37" s="153"/>
      <c r="P37" s="153"/>
      <c r="Q37" s="153"/>
      <c r="R37" s="153"/>
      <c r="S37" s="153"/>
      <c r="T37" s="153"/>
      <c r="U37" s="153"/>
      <c r="V37" s="154"/>
    </row>
    <row r="38" spans="1:22" ht="20.100000000000001" customHeight="1" x14ac:dyDescent="0.2">
      <c r="F38" s="14"/>
      <c r="G38" s="14"/>
      <c r="H38" s="14"/>
      <c r="I38" s="15"/>
      <c r="L38" s="162"/>
      <c r="M38" s="153"/>
      <c r="N38" s="153"/>
      <c r="O38" s="153"/>
      <c r="P38" s="153"/>
      <c r="Q38" s="153"/>
      <c r="R38" s="153"/>
      <c r="S38" s="153"/>
      <c r="T38" s="153"/>
      <c r="U38" s="153"/>
      <c r="V38" s="154"/>
    </row>
    <row r="39" spans="1:22" ht="20.100000000000001" customHeight="1" x14ac:dyDescent="0.2">
      <c r="F39" s="14"/>
      <c r="G39" s="14"/>
      <c r="H39" s="14"/>
      <c r="I39" s="15"/>
      <c r="L39" s="162"/>
      <c r="M39" s="153"/>
      <c r="N39" s="153"/>
      <c r="O39" s="153"/>
      <c r="P39" s="153"/>
      <c r="Q39" s="153"/>
      <c r="R39" s="153"/>
      <c r="S39" s="153"/>
      <c r="T39" s="153"/>
      <c r="U39" s="153"/>
      <c r="V39" s="154"/>
    </row>
    <row r="40" spans="1:22" ht="20.100000000000001" customHeight="1" x14ac:dyDescent="0.2">
      <c r="F40" s="14"/>
      <c r="G40" s="14"/>
      <c r="H40" s="14"/>
      <c r="I40" s="15"/>
      <c r="L40" s="162"/>
      <c r="M40" s="153"/>
      <c r="N40" s="153"/>
      <c r="O40" s="153"/>
      <c r="P40" s="153"/>
      <c r="Q40" s="153"/>
      <c r="R40" s="153"/>
      <c r="S40" s="153"/>
      <c r="T40" s="153"/>
      <c r="U40" s="153"/>
      <c r="V40" s="154"/>
    </row>
    <row r="41" spans="1:22" ht="20.100000000000001" customHeight="1" thickBot="1" x14ac:dyDescent="0.25">
      <c r="F41" s="14"/>
      <c r="G41" s="14"/>
      <c r="H41" s="14"/>
      <c r="I41" s="15"/>
      <c r="L41" s="155"/>
      <c r="M41" s="156"/>
      <c r="N41" s="156"/>
      <c r="O41" s="156"/>
      <c r="P41" s="156"/>
      <c r="Q41" s="156"/>
      <c r="R41" s="156"/>
      <c r="S41" s="156"/>
      <c r="T41" s="156"/>
      <c r="U41" s="156"/>
      <c r="V41" s="157"/>
    </row>
    <row r="42" spans="1:22" ht="20.100000000000001" customHeight="1" x14ac:dyDescent="0.2">
      <c r="F42" s="14"/>
      <c r="G42" s="14"/>
      <c r="H42" s="14"/>
      <c r="I42" s="15"/>
      <c r="K42" s="24"/>
    </row>
    <row r="43" spans="1:22" ht="20.100000000000001" customHeight="1" x14ac:dyDescent="0.2">
      <c r="F43" s="14"/>
      <c r="G43" s="14"/>
      <c r="H43" s="14"/>
      <c r="I43" s="15"/>
      <c r="L43" s="16"/>
    </row>
    <row r="44" spans="1:22" ht="20.100000000000001" customHeight="1" x14ac:dyDescent="0.35">
      <c r="F44" s="14"/>
      <c r="G44" s="14"/>
      <c r="H44" s="14"/>
      <c r="I44" s="15"/>
      <c r="L44" s="3"/>
      <c r="M44" s="12"/>
      <c r="N44" s="12"/>
      <c r="O44" s="13"/>
      <c r="P44" s="3"/>
    </row>
    <row r="45" spans="1:22" ht="20.100000000000001" customHeight="1" x14ac:dyDescent="0.2">
      <c r="B45" s="27"/>
      <c r="F45" s="14"/>
      <c r="G45" s="14"/>
      <c r="H45" s="14"/>
      <c r="I45" s="15"/>
    </row>
    <row r="46" spans="1:22" ht="20.100000000000001" customHeight="1" x14ac:dyDescent="0.2">
      <c r="B46" s="27"/>
      <c r="F46" s="14"/>
      <c r="G46" s="14"/>
      <c r="I46" s="15"/>
    </row>
    <row r="47" spans="1:22" ht="20.100000000000001" customHeight="1" x14ac:dyDescent="0.2">
      <c r="F47" s="14"/>
      <c r="G47" s="14"/>
      <c r="I47" s="15"/>
    </row>
    <row r="48" spans="1:22" ht="20.100000000000001" customHeight="1" x14ac:dyDescent="0.2">
      <c r="F48" s="14"/>
      <c r="G48" s="14"/>
      <c r="I48" s="15"/>
    </row>
    <row r="49" spans="2:9" ht="20.100000000000001" customHeight="1" x14ac:dyDescent="0.2">
      <c r="F49" s="14"/>
      <c r="G49" s="14"/>
      <c r="I49" s="15"/>
    </row>
    <row r="50" spans="2:9" ht="20.100000000000001" customHeight="1" x14ac:dyDescent="0.2">
      <c r="F50" s="14"/>
      <c r="G50" s="14"/>
      <c r="I50" s="15"/>
    </row>
    <row r="51" spans="2:9" ht="20.100000000000001" customHeight="1" x14ac:dyDescent="0.2">
      <c r="F51" s="14"/>
      <c r="G51" s="14"/>
      <c r="I51" s="15"/>
    </row>
    <row r="52" spans="2:9" ht="20.100000000000001" customHeight="1" x14ac:dyDescent="0.2">
      <c r="F52" s="14"/>
      <c r="G52" s="14"/>
      <c r="I52" s="15"/>
    </row>
    <row r="53" spans="2:9" ht="20.100000000000001" customHeight="1" x14ac:dyDescent="0.2">
      <c r="F53" s="14"/>
      <c r="G53" s="14"/>
      <c r="I53" s="15"/>
    </row>
    <row r="54" spans="2:9" ht="20.100000000000001" customHeight="1" x14ac:dyDescent="0.2">
      <c r="F54" s="14"/>
      <c r="G54" s="14"/>
      <c r="I54" s="15"/>
    </row>
    <row r="55" spans="2:9" ht="20.100000000000001" customHeight="1" x14ac:dyDescent="0.2">
      <c r="F55" s="14"/>
      <c r="G55" s="14"/>
      <c r="I55" s="15"/>
    </row>
    <row r="56" spans="2:9" ht="20.100000000000001" customHeight="1" x14ac:dyDescent="0.2">
      <c r="F56" s="14"/>
      <c r="G56" s="14"/>
      <c r="I56" s="15"/>
    </row>
    <row r="57" spans="2:9" ht="20.100000000000001" customHeight="1" x14ac:dyDescent="0.2">
      <c r="F57" s="14"/>
      <c r="G57" s="14"/>
      <c r="I57" s="15"/>
    </row>
    <row r="58" spans="2:9" ht="20.100000000000001" customHeight="1" x14ac:dyDescent="0.2">
      <c r="B58" s="27"/>
      <c r="F58" s="14"/>
      <c r="G58" s="14"/>
      <c r="I58" s="15"/>
    </row>
    <row r="59" spans="2:9" ht="20.100000000000001" customHeight="1" x14ac:dyDescent="0.2">
      <c r="B59" s="27"/>
      <c r="F59" s="14"/>
      <c r="G59" s="14"/>
      <c r="I59" s="15"/>
    </row>
    <row r="60" spans="2:9" ht="20.100000000000001" customHeight="1" x14ac:dyDescent="0.2">
      <c r="F60" s="14"/>
      <c r="G60" s="14"/>
      <c r="I60" s="15"/>
    </row>
    <row r="61" spans="2:9" ht="20.100000000000001" customHeight="1" x14ac:dyDescent="0.2">
      <c r="F61" s="14"/>
      <c r="G61" s="14"/>
      <c r="H61" s="14"/>
      <c r="I61" s="15"/>
    </row>
    <row r="62" spans="2:9" ht="20.100000000000001" customHeight="1" x14ac:dyDescent="0.2">
      <c r="F62" s="14"/>
      <c r="G62" s="14"/>
      <c r="H62" s="14"/>
      <c r="I62" s="15"/>
    </row>
    <row r="63" spans="2:9" ht="20.100000000000001" customHeight="1" x14ac:dyDescent="0.2">
      <c r="F63" s="14"/>
      <c r="G63" s="14"/>
      <c r="H63" s="14"/>
      <c r="I63" s="15"/>
    </row>
    <row r="64" spans="2:9" ht="20.100000000000001" customHeight="1" x14ac:dyDescent="0.2">
      <c r="F64" s="14"/>
      <c r="G64" s="14"/>
      <c r="H64" s="14"/>
      <c r="I64" s="15"/>
    </row>
    <row r="65" spans="2:9" ht="20.100000000000001" customHeight="1" x14ac:dyDescent="0.2">
      <c r="B65" s="27"/>
      <c r="F65" s="14"/>
      <c r="G65" s="14"/>
      <c r="H65" s="14"/>
      <c r="I65" s="15"/>
    </row>
    <row r="66" spans="2:9" ht="20.100000000000001" customHeight="1" x14ac:dyDescent="0.2">
      <c r="B66" s="27"/>
      <c r="F66" s="14"/>
      <c r="G66" s="14"/>
      <c r="I66" s="15"/>
    </row>
    <row r="67" spans="2:9" ht="20.100000000000001" customHeight="1" x14ac:dyDescent="0.2">
      <c r="F67" s="14"/>
      <c r="G67" s="14"/>
      <c r="I67" s="15"/>
    </row>
    <row r="68" spans="2:9" ht="20.100000000000001" customHeight="1" x14ac:dyDescent="0.2">
      <c r="F68" s="14"/>
      <c r="G68" s="14"/>
      <c r="I68" s="15"/>
    </row>
    <row r="69" spans="2:9" ht="20.100000000000001" customHeight="1" x14ac:dyDescent="0.2">
      <c r="F69" s="14"/>
      <c r="G69" s="14"/>
      <c r="I69" s="15"/>
    </row>
    <row r="70" spans="2:9" ht="20.100000000000001" customHeight="1" x14ac:dyDescent="0.2">
      <c r="F70" s="14"/>
      <c r="G70" s="14"/>
      <c r="I70" s="15"/>
    </row>
    <row r="71" spans="2:9" ht="20.100000000000001" customHeight="1" x14ac:dyDescent="0.2">
      <c r="F71" s="14"/>
      <c r="G71" s="14"/>
      <c r="I71" s="15"/>
    </row>
    <row r="72" spans="2:9" ht="20.100000000000001" customHeight="1" x14ac:dyDescent="0.2">
      <c r="F72" s="14"/>
      <c r="G72" s="14"/>
      <c r="I72" s="15"/>
    </row>
    <row r="73" spans="2:9" ht="20.100000000000001" customHeight="1" x14ac:dyDescent="0.2"/>
    <row r="74" spans="2:9" ht="20.100000000000001" customHeight="1" x14ac:dyDescent="0.2"/>
    <row r="75" spans="2:9" ht="20.100000000000001" customHeight="1" x14ac:dyDescent="0.2"/>
    <row r="76" spans="2:9" ht="20.100000000000001" customHeight="1" x14ac:dyDescent="0.2"/>
    <row r="77" spans="2:9" ht="20.100000000000001" customHeight="1" x14ac:dyDescent="0.2"/>
    <row r="78" spans="2:9" ht="20.100000000000001" customHeight="1" x14ac:dyDescent="0.2"/>
    <row r="79" spans="2:9" ht="20.100000000000001" customHeight="1" x14ac:dyDescent="0.2"/>
    <row r="80" spans="2:9" ht="20.100000000000001" customHeight="1" x14ac:dyDescent="0.2"/>
    <row r="81" spans="2:6" ht="20.100000000000001" customHeight="1" x14ac:dyDescent="0.2"/>
    <row r="82" spans="2:6" ht="20.100000000000001" customHeight="1" x14ac:dyDescent="0.2"/>
    <row r="83" spans="2:6" ht="20.100000000000001" customHeight="1" x14ac:dyDescent="0.2"/>
    <row r="84" spans="2:6" ht="20.100000000000001" customHeight="1" x14ac:dyDescent="0.2"/>
    <row r="85" spans="2:6" ht="20.100000000000001" customHeight="1" x14ac:dyDescent="0.2"/>
    <row r="86" spans="2:6" ht="20.100000000000001" customHeight="1" x14ac:dyDescent="0.2"/>
    <row r="87" spans="2:6" ht="20.100000000000001" customHeight="1" x14ac:dyDescent="0.25">
      <c r="E87" s="25"/>
      <c r="F87" s="25" t="s">
        <v>50</v>
      </c>
    </row>
    <row r="88" spans="2:6" ht="20.100000000000001" customHeight="1" x14ac:dyDescent="0.25">
      <c r="B88" s="25"/>
      <c r="C88" s="25"/>
      <c r="D88" s="25" t="s">
        <v>3</v>
      </c>
      <c r="E88" s="25" t="s">
        <v>90</v>
      </c>
      <c r="F88" s="25" t="s">
        <v>51</v>
      </c>
    </row>
    <row r="89" spans="2:6" ht="20.100000000000001" customHeight="1" x14ac:dyDescent="0.25">
      <c r="B89" s="33" t="s">
        <v>4</v>
      </c>
      <c r="C89" s="33" t="s">
        <v>5</v>
      </c>
      <c r="D89" s="33" t="s">
        <v>6</v>
      </c>
      <c r="E89" s="33" t="s">
        <v>7</v>
      </c>
      <c r="F89" s="33" t="s">
        <v>8</v>
      </c>
    </row>
    <row r="90" spans="2:6" ht="20.100000000000001" customHeight="1" x14ac:dyDescent="0.2">
      <c r="B90" s="52"/>
      <c r="C90" s="53" t="s">
        <v>153</v>
      </c>
      <c r="D90" s="53" t="s">
        <v>154</v>
      </c>
      <c r="E90" s="53" t="s">
        <v>155</v>
      </c>
      <c r="F90" s="53" t="s">
        <v>156</v>
      </c>
    </row>
    <row r="91" spans="2:6" ht="20.100000000000001" customHeight="1" x14ac:dyDescent="0.2">
      <c r="B91" s="186">
        <v>0</v>
      </c>
      <c r="C91" s="183">
        <v>0</v>
      </c>
      <c r="D91" s="184">
        <f t="shared" ref="D91:D122" si="0" xml:space="preserve"> AC205 + AC310</f>
        <v>0</v>
      </c>
      <c r="E91" s="184">
        <f t="shared" ref="E91:E122" si="1" xml:space="preserve"> AD205 + AD310</f>
        <v>0</v>
      </c>
      <c r="F91" s="182">
        <f t="shared" ref="F91:F122" si="2" xml:space="preserve"> AF205 + AF310</f>
        <v>304.58333333333331</v>
      </c>
    </row>
    <row r="92" spans="2:6" ht="20.100000000000001" customHeight="1" x14ac:dyDescent="0.2">
      <c r="B92" s="187">
        <f>+B91+1</f>
        <v>1</v>
      </c>
      <c r="C92" s="185">
        <f t="shared" ref="C92:C123" si="3">B92*L/100</f>
        <v>0.12</v>
      </c>
      <c r="D92" s="144">
        <f t="shared" si="0"/>
        <v>0</v>
      </c>
      <c r="E92" s="144">
        <f t="shared" si="1"/>
        <v>0</v>
      </c>
      <c r="F92" s="180">
        <f t="shared" si="2"/>
        <v>300.48333333333335</v>
      </c>
    </row>
    <row r="93" spans="2:6" ht="20.100000000000001" customHeight="1" x14ac:dyDescent="0.2">
      <c r="B93" s="187">
        <f t="shared" ref="B93:B156" si="4">+B92+1</f>
        <v>2</v>
      </c>
      <c r="C93" s="185">
        <f t="shared" si="3"/>
        <v>0.24</v>
      </c>
      <c r="D93" s="144">
        <f t="shared" si="0"/>
        <v>0</v>
      </c>
      <c r="E93" s="144">
        <f t="shared" si="1"/>
        <v>0</v>
      </c>
      <c r="F93" s="180">
        <f t="shared" si="2"/>
        <v>296.38333333333333</v>
      </c>
    </row>
    <row r="94" spans="2:6" ht="20.100000000000001" customHeight="1" x14ac:dyDescent="0.2">
      <c r="B94" s="187">
        <f t="shared" si="4"/>
        <v>3</v>
      </c>
      <c r="C94" s="185">
        <f t="shared" si="3"/>
        <v>0.36</v>
      </c>
      <c r="D94" s="144">
        <f t="shared" si="0"/>
        <v>0</v>
      </c>
      <c r="E94" s="144">
        <f t="shared" si="1"/>
        <v>0</v>
      </c>
      <c r="F94" s="180">
        <f t="shared" si="2"/>
        <v>292.2833333333333</v>
      </c>
    </row>
    <row r="95" spans="2:6" ht="20.100000000000001" customHeight="1" x14ac:dyDescent="0.2">
      <c r="B95" s="187">
        <f t="shared" si="4"/>
        <v>4</v>
      </c>
      <c r="C95" s="185">
        <f t="shared" si="3"/>
        <v>0.48</v>
      </c>
      <c r="D95" s="144">
        <f t="shared" si="0"/>
        <v>0</v>
      </c>
      <c r="E95" s="144">
        <f t="shared" si="1"/>
        <v>0</v>
      </c>
      <c r="F95" s="180">
        <f t="shared" si="2"/>
        <v>288.18333333333334</v>
      </c>
    </row>
    <row r="96" spans="2:6" ht="20.100000000000001" customHeight="1" x14ac:dyDescent="0.2">
      <c r="B96" s="187">
        <f t="shared" si="4"/>
        <v>5</v>
      </c>
      <c r="C96" s="185">
        <f t="shared" si="3"/>
        <v>0.6</v>
      </c>
      <c r="D96" s="144">
        <f t="shared" si="0"/>
        <v>0</v>
      </c>
      <c r="E96" s="144">
        <f t="shared" si="1"/>
        <v>0</v>
      </c>
      <c r="F96" s="180">
        <f t="shared" si="2"/>
        <v>284.08333333333331</v>
      </c>
    </row>
    <row r="97" spans="2:9" ht="20.100000000000001" customHeight="1" x14ac:dyDescent="0.2">
      <c r="B97" s="187">
        <f t="shared" si="4"/>
        <v>6</v>
      </c>
      <c r="C97" s="185">
        <f t="shared" si="3"/>
        <v>0.72</v>
      </c>
      <c r="D97" s="144">
        <f t="shared" si="0"/>
        <v>0</v>
      </c>
      <c r="E97" s="144">
        <f t="shared" si="1"/>
        <v>0</v>
      </c>
      <c r="F97" s="180">
        <f t="shared" si="2"/>
        <v>279.98333333333335</v>
      </c>
    </row>
    <row r="98" spans="2:9" ht="20.100000000000001" customHeight="1" x14ac:dyDescent="0.2">
      <c r="B98" s="187">
        <f t="shared" si="4"/>
        <v>7</v>
      </c>
      <c r="C98" s="185">
        <f t="shared" si="3"/>
        <v>0.84</v>
      </c>
      <c r="D98" s="144">
        <f t="shared" si="0"/>
        <v>0</v>
      </c>
      <c r="E98" s="144">
        <f t="shared" si="1"/>
        <v>0</v>
      </c>
      <c r="F98" s="180">
        <f t="shared" si="2"/>
        <v>275.88333333333333</v>
      </c>
    </row>
    <row r="99" spans="2:9" ht="20.100000000000001" customHeight="1" x14ac:dyDescent="0.2">
      <c r="B99" s="187">
        <f t="shared" si="4"/>
        <v>8</v>
      </c>
      <c r="C99" s="185">
        <f t="shared" si="3"/>
        <v>0.96</v>
      </c>
      <c r="D99" s="144">
        <f t="shared" si="0"/>
        <v>0</v>
      </c>
      <c r="E99" s="144">
        <f t="shared" si="1"/>
        <v>0</v>
      </c>
      <c r="F99" s="180">
        <f t="shared" si="2"/>
        <v>271.7833333333333</v>
      </c>
    </row>
    <row r="100" spans="2:9" ht="20.100000000000001" customHeight="1" x14ac:dyDescent="0.2">
      <c r="B100" s="187">
        <f t="shared" si="4"/>
        <v>9</v>
      </c>
      <c r="C100" s="185">
        <f t="shared" si="3"/>
        <v>1.08</v>
      </c>
      <c r="D100" s="144">
        <f t="shared" si="0"/>
        <v>0</v>
      </c>
      <c r="E100" s="144">
        <f t="shared" si="1"/>
        <v>0</v>
      </c>
      <c r="F100" s="180">
        <f t="shared" si="2"/>
        <v>267.68333333333334</v>
      </c>
    </row>
    <row r="101" spans="2:9" ht="20.100000000000001" customHeight="1" x14ac:dyDescent="0.2">
      <c r="B101" s="187">
        <f t="shared" si="4"/>
        <v>10</v>
      </c>
      <c r="C101" s="185">
        <f t="shared" si="3"/>
        <v>1.2</v>
      </c>
      <c r="D101" s="144">
        <f t="shared" si="0"/>
        <v>0</v>
      </c>
      <c r="E101" s="144">
        <f t="shared" si="1"/>
        <v>0</v>
      </c>
      <c r="F101" s="180">
        <f t="shared" si="2"/>
        <v>263.58333333333331</v>
      </c>
    </row>
    <row r="102" spans="2:9" ht="20.100000000000001" customHeight="1" x14ac:dyDescent="0.2">
      <c r="B102" s="187">
        <f t="shared" si="4"/>
        <v>11</v>
      </c>
      <c r="C102" s="185">
        <f t="shared" si="3"/>
        <v>1.32</v>
      </c>
      <c r="D102" s="144">
        <f t="shared" si="0"/>
        <v>0</v>
      </c>
      <c r="E102" s="144">
        <f t="shared" si="1"/>
        <v>0</v>
      </c>
      <c r="F102" s="180">
        <f t="shared" si="2"/>
        <v>259.48333333333335</v>
      </c>
    </row>
    <row r="103" spans="2:9" ht="20.100000000000001" customHeight="1" x14ac:dyDescent="0.2">
      <c r="B103" s="187">
        <f t="shared" si="4"/>
        <v>12</v>
      </c>
      <c r="C103" s="185">
        <f t="shared" si="3"/>
        <v>1.44</v>
      </c>
      <c r="D103" s="144">
        <f t="shared" si="0"/>
        <v>0</v>
      </c>
      <c r="E103" s="144">
        <f t="shared" si="1"/>
        <v>0</v>
      </c>
      <c r="F103" s="180">
        <f t="shared" si="2"/>
        <v>255.38333333333333</v>
      </c>
      <c r="G103" s="14"/>
      <c r="I103" s="15"/>
    </row>
    <row r="104" spans="2:9" ht="20.100000000000001" customHeight="1" x14ac:dyDescent="0.2">
      <c r="B104" s="187">
        <f t="shared" si="4"/>
        <v>13</v>
      </c>
      <c r="C104" s="185">
        <f t="shared" si="3"/>
        <v>1.56</v>
      </c>
      <c r="D104" s="144">
        <f t="shared" si="0"/>
        <v>0</v>
      </c>
      <c r="E104" s="144">
        <f t="shared" si="1"/>
        <v>0</v>
      </c>
      <c r="F104" s="180">
        <f t="shared" si="2"/>
        <v>251.28333333333333</v>
      </c>
      <c r="G104" s="14"/>
      <c r="I104" s="15"/>
    </row>
    <row r="105" spans="2:9" ht="20.100000000000001" customHeight="1" x14ac:dyDescent="0.2">
      <c r="B105" s="187">
        <f t="shared" si="4"/>
        <v>14</v>
      </c>
      <c r="C105" s="185">
        <f t="shared" si="3"/>
        <v>1.68</v>
      </c>
      <c r="D105" s="144">
        <f t="shared" si="0"/>
        <v>0</v>
      </c>
      <c r="E105" s="144">
        <f t="shared" si="1"/>
        <v>0</v>
      </c>
      <c r="F105" s="180">
        <f t="shared" si="2"/>
        <v>247.18333333333334</v>
      </c>
      <c r="G105" s="14"/>
      <c r="I105" s="15"/>
    </row>
    <row r="106" spans="2:9" ht="20.100000000000001" customHeight="1" x14ac:dyDescent="0.2">
      <c r="B106" s="187">
        <f t="shared" si="4"/>
        <v>15</v>
      </c>
      <c r="C106" s="185">
        <f t="shared" si="3"/>
        <v>1.8</v>
      </c>
      <c r="D106" s="144">
        <f t="shared" si="0"/>
        <v>0</v>
      </c>
      <c r="E106" s="144">
        <f t="shared" si="1"/>
        <v>0</v>
      </c>
      <c r="F106" s="180">
        <f t="shared" si="2"/>
        <v>243.08333333333331</v>
      </c>
      <c r="G106" s="14"/>
      <c r="I106" s="15"/>
    </row>
    <row r="107" spans="2:9" ht="20.100000000000001" customHeight="1" x14ac:dyDescent="0.2">
      <c r="B107" s="187">
        <f t="shared" si="4"/>
        <v>16</v>
      </c>
      <c r="C107" s="185">
        <f t="shared" si="3"/>
        <v>1.92</v>
      </c>
      <c r="D107" s="144">
        <f t="shared" si="0"/>
        <v>0</v>
      </c>
      <c r="E107" s="144">
        <f t="shared" si="1"/>
        <v>0</v>
      </c>
      <c r="F107" s="180">
        <f t="shared" si="2"/>
        <v>238.98333333333332</v>
      </c>
      <c r="G107" s="14"/>
      <c r="I107" s="15"/>
    </row>
    <row r="108" spans="2:9" ht="20.100000000000001" customHeight="1" x14ac:dyDescent="0.2">
      <c r="B108" s="187">
        <f t="shared" si="4"/>
        <v>17</v>
      </c>
      <c r="C108" s="185">
        <f t="shared" si="3"/>
        <v>2.04</v>
      </c>
      <c r="D108" s="144">
        <f t="shared" si="0"/>
        <v>0</v>
      </c>
      <c r="E108" s="144">
        <f t="shared" si="1"/>
        <v>0</v>
      </c>
      <c r="F108" s="180">
        <f t="shared" si="2"/>
        <v>234.88333333333333</v>
      </c>
      <c r="G108" s="14"/>
      <c r="I108" s="15"/>
    </row>
    <row r="109" spans="2:9" ht="20.100000000000001" customHeight="1" x14ac:dyDescent="0.2">
      <c r="B109" s="187">
        <f t="shared" si="4"/>
        <v>18</v>
      </c>
      <c r="C109" s="185">
        <f t="shared" si="3"/>
        <v>2.16</v>
      </c>
      <c r="D109" s="144">
        <f t="shared" si="0"/>
        <v>0</v>
      </c>
      <c r="E109" s="144">
        <f t="shared" si="1"/>
        <v>0</v>
      </c>
      <c r="F109" s="180">
        <f t="shared" si="2"/>
        <v>230.78333333333333</v>
      </c>
      <c r="G109" s="14"/>
      <c r="I109" s="15"/>
    </row>
    <row r="110" spans="2:9" ht="20.100000000000001" customHeight="1" x14ac:dyDescent="0.2">
      <c r="B110" s="187">
        <f t="shared" si="4"/>
        <v>19</v>
      </c>
      <c r="C110" s="185">
        <f t="shared" si="3"/>
        <v>2.2799999999999998</v>
      </c>
      <c r="D110" s="144">
        <f t="shared" si="0"/>
        <v>0</v>
      </c>
      <c r="E110" s="144">
        <f t="shared" si="1"/>
        <v>0</v>
      </c>
      <c r="F110" s="180">
        <f t="shared" si="2"/>
        <v>226.68333333333334</v>
      </c>
      <c r="G110" s="14"/>
      <c r="I110" s="15"/>
    </row>
    <row r="111" spans="2:9" ht="20.100000000000001" customHeight="1" x14ac:dyDescent="0.2">
      <c r="B111" s="187">
        <f t="shared" si="4"/>
        <v>20</v>
      </c>
      <c r="C111" s="185">
        <f t="shared" si="3"/>
        <v>2.4</v>
      </c>
      <c r="D111" s="144">
        <f t="shared" si="0"/>
        <v>0</v>
      </c>
      <c r="E111" s="144">
        <f t="shared" si="1"/>
        <v>0</v>
      </c>
      <c r="F111" s="180">
        <f t="shared" si="2"/>
        <v>222.58333333333331</v>
      </c>
      <c r="G111" s="14"/>
      <c r="I111" s="15"/>
    </row>
    <row r="112" spans="2:9" ht="20.100000000000001" customHeight="1" x14ac:dyDescent="0.2">
      <c r="B112" s="187">
        <f t="shared" si="4"/>
        <v>21</v>
      </c>
      <c r="C112" s="185">
        <f t="shared" si="3"/>
        <v>2.52</v>
      </c>
      <c r="D112" s="144">
        <f t="shared" si="0"/>
        <v>0</v>
      </c>
      <c r="E112" s="144">
        <f t="shared" si="1"/>
        <v>0</v>
      </c>
      <c r="F112" s="180">
        <f t="shared" si="2"/>
        <v>218.48333333333332</v>
      </c>
      <c r="G112" s="14"/>
      <c r="I112" s="15"/>
    </row>
    <row r="113" spans="2:9" ht="20.100000000000001" customHeight="1" x14ac:dyDescent="0.2">
      <c r="B113" s="187">
        <f t="shared" si="4"/>
        <v>22</v>
      </c>
      <c r="C113" s="185">
        <f t="shared" si="3"/>
        <v>2.64</v>
      </c>
      <c r="D113" s="144">
        <f t="shared" si="0"/>
        <v>0</v>
      </c>
      <c r="E113" s="144">
        <f t="shared" si="1"/>
        <v>0</v>
      </c>
      <c r="F113" s="180">
        <f t="shared" si="2"/>
        <v>214.38333333333333</v>
      </c>
      <c r="G113" s="14"/>
      <c r="I113" s="15"/>
    </row>
    <row r="114" spans="2:9" ht="20.100000000000001" customHeight="1" x14ac:dyDescent="0.2">
      <c r="B114" s="187">
        <f t="shared" si="4"/>
        <v>23</v>
      </c>
      <c r="C114" s="185">
        <f t="shared" si="3"/>
        <v>2.76</v>
      </c>
      <c r="D114" s="144">
        <f t="shared" si="0"/>
        <v>0</v>
      </c>
      <c r="E114" s="144">
        <f t="shared" si="1"/>
        <v>0</v>
      </c>
      <c r="F114" s="180">
        <f t="shared" si="2"/>
        <v>210.28333333333333</v>
      </c>
      <c r="G114" s="14"/>
      <c r="I114" s="15"/>
    </row>
    <row r="115" spans="2:9" ht="20.100000000000001" customHeight="1" x14ac:dyDescent="0.2">
      <c r="B115" s="187">
        <f t="shared" si="4"/>
        <v>24</v>
      </c>
      <c r="C115" s="185">
        <f t="shared" si="3"/>
        <v>2.88</v>
      </c>
      <c r="D115" s="144">
        <f t="shared" si="0"/>
        <v>0</v>
      </c>
      <c r="E115" s="144">
        <f t="shared" si="1"/>
        <v>0</v>
      </c>
      <c r="F115" s="180">
        <f t="shared" si="2"/>
        <v>206.18333333333334</v>
      </c>
      <c r="G115" s="14"/>
      <c r="I115" s="15"/>
    </row>
    <row r="116" spans="2:9" ht="20.100000000000001" customHeight="1" x14ac:dyDescent="0.2">
      <c r="B116" s="187">
        <f t="shared" si="4"/>
        <v>25</v>
      </c>
      <c r="C116" s="185">
        <f t="shared" si="3"/>
        <v>3</v>
      </c>
      <c r="D116" s="144">
        <f t="shared" si="0"/>
        <v>0</v>
      </c>
      <c r="E116" s="144">
        <f t="shared" si="1"/>
        <v>0</v>
      </c>
      <c r="F116" s="180">
        <f t="shared" si="2"/>
        <v>202.08333333333331</v>
      </c>
      <c r="G116" s="14"/>
      <c r="I116" s="15"/>
    </row>
    <row r="117" spans="2:9" ht="20.100000000000001" customHeight="1" x14ac:dyDescent="0.2">
      <c r="B117" s="187">
        <f t="shared" si="4"/>
        <v>26</v>
      </c>
      <c r="C117" s="185">
        <f t="shared" si="3"/>
        <v>3.12</v>
      </c>
      <c r="D117" s="144">
        <f t="shared" si="0"/>
        <v>0</v>
      </c>
      <c r="E117" s="144">
        <f t="shared" si="1"/>
        <v>0</v>
      </c>
      <c r="F117" s="180">
        <f t="shared" si="2"/>
        <v>197.98333333333332</v>
      </c>
      <c r="G117" s="14"/>
      <c r="I117" s="15"/>
    </row>
    <row r="118" spans="2:9" ht="20.100000000000001" customHeight="1" x14ac:dyDescent="0.2">
      <c r="B118" s="187">
        <f t="shared" si="4"/>
        <v>27</v>
      </c>
      <c r="C118" s="185">
        <f t="shared" si="3"/>
        <v>3.24</v>
      </c>
      <c r="D118" s="144">
        <f t="shared" si="0"/>
        <v>0</v>
      </c>
      <c r="E118" s="144">
        <f t="shared" si="1"/>
        <v>0</v>
      </c>
      <c r="F118" s="180">
        <f t="shared" si="2"/>
        <v>193.88333333333333</v>
      </c>
      <c r="G118" s="14"/>
      <c r="I118" s="15"/>
    </row>
    <row r="119" spans="2:9" ht="20.100000000000001" customHeight="1" x14ac:dyDescent="0.2">
      <c r="B119" s="187">
        <f t="shared" si="4"/>
        <v>28</v>
      </c>
      <c r="C119" s="185">
        <f t="shared" si="3"/>
        <v>3.36</v>
      </c>
      <c r="D119" s="144">
        <f t="shared" si="0"/>
        <v>0</v>
      </c>
      <c r="E119" s="144">
        <f t="shared" si="1"/>
        <v>0</v>
      </c>
      <c r="F119" s="180">
        <f t="shared" si="2"/>
        <v>189.78333333333333</v>
      </c>
      <c r="G119" s="14"/>
      <c r="I119" s="15"/>
    </row>
    <row r="120" spans="2:9" ht="20.100000000000001" customHeight="1" x14ac:dyDescent="0.2">
      <c r="B120" s="187">
        <f t="shared" si="4"/>
        <v>29</v>
      </c>
      <c r="C120" s="185">
        <f t="shared" si="3"/>
        <v>3.48</v>
      </c>
      <c r="D120" s="144">
        <f t="shared" si="0"/>
        <v>0</v>
      </c>
      <c r="E120" s="144">
        <f t="shared" si="1"/>
        <v>0</v>
      </c>
      <c r="F120" s="180">
        <f t="shared" si="2"/>
        <v>185.68333333333334</v>
      </c>
      <c r="G120" s="14"/>
      <c r="I120" s="15"/>
    </row>
    <row r="121" spans="2:9" ht="20.100000000000001" customHeight="1" x14ac:dyDescent="0.2">
      <c r="B121" s="187">
        <f t="shared" si="4"/>
        <v>30</v>
      </c>
      <c r="C121" s="185">
        <f t="shared" si="3"/>
        <v>3.6</v>
      </c>
      <c r="D121" s="144">
        <f t="shared" si="0"/>
        <v>0</v>
      </c>
      <c r="E121" s="144">
        <f t="shared" si="1"/>
        <v>0</v>
      </c>
      <c r="F121" s="180">
        <f t="shared" si="2"/>
        <v>181.58333333333331</v>
      </c>
      <c r="G121" s="14"/>
      <c r="I121" s="15"/>
    </row>
    <row r="122" spans="2:9" ht="20.100000000000001" customHeight="1" x14ac:dyDescent="0.2">
      <c r="B122" s="187">
        <f t="shared" si="4"/>
        <v>31</v>
      </c>
      <c r="C122" s="185">
        <f t="shared" si="3"/>
        <v>3.72</v>
      </c>
      <c r="D122" s="144">
        <f t="shared" si="0"/>
        <v>0</v>
      </c>
      <c r="E122" s="144">
        <f t="shared" si="1"/>
        <v>0</v>
      </c>
      <c r="F122" s="180">
        <f t="shared" si="2"/>
        <v>177.48333333333332</v>
      </c>
      <c r="G122" s="14"/>
      <c r="I122" s="15"/>
    </row>
    <row r="123" spans="2:9" ht="20.100000000000001" customHeight="1" x14ac:dyDescent="0.2">
      <c r="B123" s="187">
        <f t="shared" si="4"/>
        <v>32</v>
      </c>
      <c r="C123" s="185">
        <f t="shared" si="3"/>
        <v>3.84</v>
      </c>
      <c r="D123" s="144">
        <f t="shared" ref="D123:D154" si="5" xml:space="preserve"> AC237 + AC342</f>
        <v>0</v>
      </c>
      <c r="E123" s="144">
        <f t="shared" ref="E123:E154" si="6" xml:space="preserve"> AD237 + AD342</f>
        <v>0</v>
      </c>
      <c r="F123" s="180">
        <f t="shared" ref="F123:F154" si="7" xml:space="preserve"> AF237 + AF342</f>
        <v>173.38333333333333</v>
      </c>
      <c r="G123" s="14"/>
      <c r="I123" s="15"/>
    </row>
    <row r="124" spans="2:9" ht="20.100000000000001" customHeight="1" x14ac:dyDescent="0.2">
      <c r="B124" s="187">
        <f t="shared" si="4"/>
        <v>33</v>
      </c>
      <c r="C124" s="185">
        <f t="shared" ref="C124:C155" si="8">B124*L/100</f>
        <v>3.96</v>
      </c>
      <c r="D124" s="144">
        <f t="shared" si="5"/>
        <v>0</v>
      </c>
      <c r="E124" s="144">
        <f t="shared" si="6"/>
        <v>0</v>
      </c>
      <c r="F124" s="180">
        <f t="shared" si="7"/>
        <v>169.28333333333333</v>
      </c>
      <c r="G124" s="14"/>
      <c r="I124" s="15"/>
    </row>
    <row r="125" spans="2:9" ht="20.100000000000001" customHeight="1" x14ac:dyDescent="0.2">
      <c r="B125" s="187">
        <f t="shared" si="4"/>
        <v>34</v>
      </c>
      <c r="C125" s="185">
        <f t="shared" si="8"/>
        <v>4.08</v>
      </c>
      <c r="D125" s="144">
        <f t="shared" si="5"/>
        <v>0</v>
      </c>
      <c r="E125" s="144">
        <f t="shared" si="6"/>
        <v>2000</v>
      </c>
      <c r="F125" s="180">
        <f t="shared" si="7"/>
        <v>165.18866666666665</v>
      </c>
      <c r="G125" s="14"/>
      <c r="I125" s="15"/>
    </row>
    <row r="126" spans="2:9" ht="20.100000000000001" customHeight="1" x14ac:dyDescent="0.2">
      <c r="B126" s="187">
        <f t="shared" si="4"/>
        <v>35</v>
      </c>
      <c r="C126" s="185">
        <f t="shared" si="8"/>
        <v>4.2</v>
      </c>
      <c r="D126" s="144">
        <f t="shared" si="5"/>
        <v>0</v>
      </c>
      <c r="E126" s="144">
        <f t="shared" si="6"/>
        <v>2000</v>
      </c>
      <c r="F126" s="180">
        <f t="shared" si="7"/>
        <v>161.11666666666665</v>
      </c>
      <c r="G126" s="14"/>
      <c r="I126" s="15"/>
    </row>
    <row r="127" spans="2:9" ht="20.100000000000001" customHeight="1" x14ac:dyDescent="0.2">
      <c r="B127" s="187">
        <f t="shared" si="4"/>
        <v>36</v>
      </c>
      <c r="C127" s="185">
        <f t="shared" si="8"/>
        <v>4.32</v>
      </c>
      <c r="D127" s="144">
        <f t="shared" si="5"/>
        <v>0</v>
      </c>
      <c r="E127" s="144">
        <f t="shared" si="6"/>
        <v>2000</v>
      </c>
      <c r="F127" s="180">
        <f t="shared" si="7"/>
        <v>157.06866666666664</v>
      </c>
      <c r="G127" s="14"/>
      <c r="I127" s="15"/>
    </row>
    <row r="128" spans="2:9" ht="20.100000000000001" customHeight="1" x14ac:dyDescent="0.2">
      <c r="B128" s="187">
        <f t="shared" si="4"/>
        <v>37</v>
      </c>
      <c r="C128" s="185">
        <f t="shared" si="8"/>
        <v>4.4400000000000004</v>
      </c>
      <c r="D128" s="144">
        <f t="shared" si="5"/>
        <v>0</v>
      </c>
      <c r="E128" s="144">
        <f t="shared" si="6"/>
        <v>2000</v>
      </c>
      <c r="F128" s="180">
        <f t="shared" si="7"/>
        <v>153.04466666666664</v>
      </c>
      <c r="G128" s="14"/>
      <c r="I128" s="15"/>
    </row>
    <row r="129" spans="2:18" ht="20.100000000000001" customHeight="1" x14ac:dyDescent="0.2">
      <c r="B129" s="187">
        <f t="shared" si="4"/>
        <v>38</v>
      </c>
      <c r="C129" s="185">
        <f t="shared" si="8"/>
        <v>4.5599999999999996</v>
      </c>
      <c r="D129" s="144">
        <f t="shared" si="5"/>
        <v>0</v>
      </c>
      <c r="E129" s="144">
        <f t="shared" si="6"/>
        <v>2000</v>
      </c>
      <c r="F129" s="180">
        <f t="shared" si="7"/>
        <v>149.04466666666667</v>
      </c>
      <c r="G129" s="14"/>
      <c r="I129" s="15"/>
    </row>
    <row r="130" spans="2:18" ht="20.100000000000001" customHeight="1" x14ac:dyDescent="0.2">
      <c r="B130" s="187">
        <f t="shared" si="4"/>
        <v>39</v>
      </c>
      <c r="C130" s="185">
        <f t="shared" si="8"/>
        <v>4.68</v>
      </c>
      <c r="D130" s="144">
        <f t="shared" si="5"/>
        <v>0</v>
      </c>
      <c r="E130" s="144">
        <f t="shared" si="6"/>
        <v>2000</v>
      </c>
      <c r="F130" s="180">
        <f t="shared" si="7"/>
        <v>145.06866666666667</v>
      </c>
      <c r="I130" s="15"/>
    </row>
    <row r="131" spans="2:18" ht="20.100000000000001" customHeight="1" x14ac:dyDescent="0.2">
      <c r="B131" s="187">
        <f t="shared" si="4"/>
        <v>40</v>
      </c>
      <c r="C131" s="185">
        <f t="shared" si="8"/>
        <v>4.8</v>
      </c>
      <c r="D131" s="144">
        <f t="shared" si="5"/>
        <v>0</v>
      </c>
      <c r="E131" s="144">
        <f t="shared" si="6"/>
        <v>2000</v>
      </c>
      <c r="F131" s="180">
        <f t="shared" si="7"/>
        <v>141.11666666666667</v>
      </c>
      <c r="I131" s="15"/>
    </row>
    <row r="132" spans="2:18" ht="20.100000000000001" customHeight="1" x14ac:dyDescent="0.2">
      <c r="B132" s="187">
        <f t="shared" si="4"/>
        <v>41</v>
      </c>
      <c r="C132" s="185">
        <f t="shared" si="8"/>
        <v>4.92</v>
      </c>
      <c r="D132" s="144">
        <f t="shared" si="5"/>
        <v>0</v>
      </c>
      <c r="E132" s="144">
        <f t="shared" si="6"/>
        <v>2000</v>
      </c>
      <c r="F132" s="180">
        <f t="shared" si="7"/>
        <v>137.18866666666668</v>
      </c>
      <c r="I132" s="15"/>
    </row>
    <row r="133" spans="2:18" ht="20.100000000000001" customHeight="1" x14ac:dyDescent="0.2">
      <c r="B133" s="187">
        <f t="shared" si="4"/>
        <v>42</v>
      </c>
      <c r="C133" s="185">
        <f t="shared" si="8"/>
        <v>5.04</v>
      </c>
      <c r="D133" s="144">
        <f t="shared" si="5"/>
        <v>0</v>
      </c>
      <c r="E133" s="144">
        <f t="shared" si="6"/>
        <v>2000</v>
      </c>
      <c r="F133" s="180">
        <f t="shared" si="7"/>
        <v>133.28466666666665</v>
      </c>
      <c r="J133" s="26"/>
    </row>
    <row r="134" spans="2:18" ht="20.100000000000001" customHeight="1" x14ac:dyDescent="0.2">
      <c r="B134" s="187">
        <f t="shared" si="4"/>
        <v>43</v>
      </c>
      <c r="C134" s="185">
        <f t="shared" si="8"/>
        <v>5.16</v>
      </c>
      <c r="D134" s="144">
        <f t="shared" si="5"/>
        <v>0</v>
      </c>
      <c r="E134" s="144">
        <f t="shared" si="6"/>
        <v>2000</v>
      </c>
      <c r="F134" s="180">
        <f t="shared" si="7"/>
        <v>129.40466666666666</v>
      </c>
      <c r="J134" s="19"/>
    </row>
    <row r="135" spans="2:18" ht="20.100000000000001" customHeight="1" x14ac:dyDescent="0.2">
      <c r="B135" s="187">
        <f t="shared" si="4"/>
        <v>44</v>
      </c>
      <c r="C135" s="185">
        <f t="shared" si="8"/>
        <v>5.28</v>
      </c>
      <c r="D135" s="144">
        <f t="shared" si="5"/>
        <v>0</v>
      </c>
      <c r="E135" s="144">
        <f t="shared" si="6"/>
        <v>2000</v>
      </c>
      <c r="F135" s="180">
        <f t="shared" si="7"/>
        <v>125.54866666666666</v>
      </c>
      <c r="J135" s="19"/>
    </row>
    <row r="136" spans="2:18" ht="20.100000000000001" customHeight="1" x14ac:dyDescent="0.2">
      <c r="B136" s="187">
        <f t="shared" si="4"/>
        <v>45</v>
      </c>
      <c r="C136" s="185">
        <f t="shared" si="8"/>
        <v>5.4</v>
      </c>
      <c r="D136" s="144">
        <f t="shared" si="5"/>
        <v>0</v>
      </c>
      <c r="E136" s="144">
        <f t="shared" si="6"/>
        <v>2000</v>
      </c>
      <c r="F136" s="180">
        <f t="shared" si="7"/>
        <v>121.71666666666664</v>
      </c>
      <c r="J136" s="19"/>
      <c r="N136" s="16"/>
      <c r="P136" s="16"/>
      <c r="R136" s="16"/>
    </row>
    <row r="137" spans="2:18" ht="20.100000000000001" customHeight="1" x14ac:dyDescent="0.2">
      <c r="B137" s="187">
        <f t="shared" si="4"/>
        <v>46</v>
      </c>
      <c r="C137" s="185">
        <f t="shared" si="8"/>
        <v>5.52</v>
      </c>
      <c r="D137" s="144">
        <f t="shared" si="5"/>
        <v>0</v>
      </c>
      <c r="E137" s="144">
        <f t="shared" si="6"/>
        <v>2000</v>
      </c>
      <c r="F137" s="180">
        <f t="shared" si="7"/>
        <v>117.90866666666668</v>
      </c>
      <c r="J137" s="19"/>
    </row>
    <row r="138" spans="2:18" ht="20.100000000000001" customHeight="1" x14ac:dyDescent="0.2">
      <c r="B138" s="187">
        <f t="shared" si="4"/>
        <v>47</v>
      </c>
      <c r="C138" s="185">
        <f t="shared" si="8"/>
        <v>5.64</v>
      </c>
      <c r="D138" s="144">
        <f t="shared" si="5"/>
        <v>0</v>
      </c>
      <c r="E138" s="144">
        <f t="shared" si="6"/>
        <v>2000</v>
      </c>
      <c r="F138" s="180">
        <f t="shared" si="7"/>
        <v>114.12466666666667</v>
      </c>
      <c r="J138" s="19"/>
    </row>
    <row r="139" spans="2:18" ht="20.100000000000001" customHeight="1" x14ac:dyDescent="0.2">
      <c r="B139" s="187">
        <f t="shared" si="4"/>
        <v>48</v>
      </c>
      <c r="C139" s="185">
        <f t="shared" si="8"/>
        <v>5.76</v>
      </c>
      <c r="D139" s="144">
        <f t="shared" si="5"/>
        <v>0</v>
      </c>
      <c r="E139" s="144">
        <f t="shared" si="6"/>
        <v>2000</v>
      </c>
      <c r="F139" s="180">
        <f t="shared" si="7"/>
        <v>110.36466666666668</v>
      </c>
      <c r="J139" s="19"/>
    </row>
    <row r="140" spans="2:18" ht="20.100000000000001" customHeight="1" x14ac:dyDescent="0.2">
      <c r="B140" s="187">
        <f t="shared" si="4"/>
        <v>49</v>
      </c>
      <c r="C140" s="185">
        <f t="shared" si="8"/>
        <v>5.88</v>
      </c>
      <c r="D140" s="144">
        <f t="shared" si="5"/>
        <v>0</v>
      </c>
      <c r="E140" s="144">
        <f t="shared" si="6"/>
        <v>2000</v>
      </c>
      <c r="F140" s="180">
        <f t="shared" si="7"/>
        <v>106.62866666666667</v>
      </c>
      <c r="J140" s="19"/>
    </row>
    <row r="141" spans="2:18" ht="20.100000000000001" customHeight="1" x14ac:dyDescent="0.2">
      <c r="B141" s="187">
        <f t="shared" si="4"/>
        <v>50</v>
      </c>
      <c r="C141" s="185">
        <f t="shared" si="8"/>
        <v>6</v>
      </c>
      <c r="D141" s="144">
        <f t="shared" si="5"/>
        <v>0</v>
      </c>
      <c r="E141" s="144">
        <f t="shared" si="6"/>
        <v>2000</v>
      </c>
      <c r="F141" s="180">
        <f t="shared" si="7"/>
        <v>102.91666666666666</v>
      </c>
      <c r="J141" s="19"/>
    </row>
    <row r="142" spans="2:18" ht="20.100000000000001" customHeight="1" x14ac:dyDescent="0.2">
      <c r="B142" s="187">
        <f t="shared" si="4"/>
        <v>51</v>
      </c>
      <c r="C142" s="185">
        <f t="shared" si="8"/>
        <v>6.12</v>
      </c>
      <c r="D142" s="144">
        <f t="shared" si="5"/>
        <v>0</v>
      </c>
      <c r="E142" s="144">
        <f t="shared" si="6"/>
        <v>2000</v>
      </c>
      <c r="F142" s="180">
        <f t="shared" si="7"/>
        <v>99.228666666666655</v>
      </c>
      <c r="J142" s="19"/>
    </row>
    <row r="143" spans="2:18" ht="20.100000000000001" customHeight="1" x14ac:dyDescent="0.2">
      <c r="B143" s="187">
        <f t="shared" si="4"/>
        <v>52</v>
      </c>
      <c r="C143" s="185">
        <f t="shared" si="8"/>
        <v>6.24</v>
      </c>
      <c r="D143" s="144">
        <f t="shared" si="5"/>
        <v>0</v>
      </c>
      <c r="E143" s="144">
        <f t="shared" si="6"/>
        <v>2000</v>
      </c>
      <c r="F143" s="180">
        <f t="shared" si="7"/>
        <v>95.564666666666653</v>
      </c>
      <c r="J143" s="19"/>
    </row>
    <row r="144" spans="2:18" ht="20.100000000000001" customHeight="1" x14ac:dyDescent="0.2">
      <c r="B144" s="187">
        <f t="shared" si="4"/>
        <v>53</v>
      </c>
      <c r="C144" s="185">
        <f t="shared" si="8"/>
        <v>6.36</v>
      </c>
      <c r="D144" s="144">
        <f t="shared" si="5"/>
        <v>0</v>
      </c>
      <c r="E144" s="144">
        <f t="shared" si="6"/>
        <v>2000</v>
      </c>
      <c r="F144" s="180">
        <f t="shared" si="7"/>
        <v>91.924666666666653</v>
      </c>
      <c r="J144" s="19"/>
    </row>
    <row r="145" spans="2:10" ht="20.100000000000001" customHeight="1" x14ac:dyDescent="0.2">
      <c r="B145" s="187">
        <f t="shared" si="4"/>
        <v>54</v>
      </c>
      <c r="C145" s="185">
        <f t="shared" si="8"/>
        <v>6.48</v>
      </c>
      <c r="D145" s="144">
        <f t="shared" si="5"/>
        <v>0</v>
      </c>
      <c r="E145" s="144">
        <f t="shared" si="6"/>
        <v>2000</v>
      </c>
      <c r="F145" s="180">
        <f t="shared" si="7"/>
        <v>88.308666666666653</v>
      </c>
      <c r="J145" s="19"/>
    </row>
    <row r="146" spans="2:10" ht="20.100000000000001" customHeight="1" x14ac:dyDescent="0.2">
      <c r="B146" s="187">
        <f t="shared" si="4"/>
        <v>55</v>
      </c>
      <c r="C146" s="185">
        <f t="shared" si="8"/>
        <v>6.6</v>
      </c>
      <c r="D146" s="144">
        <f t="shared" si="5"/>
        <v>0</v>
      </c>
      <c r="E146" s="144">
        <f t="shared" si="6"/>
        <v>2000</v>
      </c>
      <c r="F146" s="180">
        <f t="shared" si="7"/>
        <v>84.716666666666697</v>
      </c>
      <c r="J146" s="19"/>
    </row>
    <row r="147" spans="2:10" ht="20.100000000000001" customHeight="1" x14ac:dyDescent="0.2">
      <c r="B147" s="187">
        <f t="shared" si="4"/>
        <v>56</v>
      </c>
      <c r="C147" s="185">
        <f t="shared" si="8"/>
        <v>6.72</v>
      </c>
      <c r="D147" s="144">
        <f t="shared" si="5"/>
        <v>0</v>
      </c>
      <c r="E147" s="144">
        <f t="shared" si="6"/>
        <v>2000</v>
      </c>
      <c r="F147" s="180">
        <f t="shared" si="7"/>
        <v>81.148666666666671</v>
      </c>
      <c r="J147" s="19"/>
    </row>
    <row r="148" spans="2:10" ht="20.100000000000001" customHeight="1" x14ac:dyDescent="0.2">
      <c r="B148" s="187">
        <f t="shared" si="4"/>
        <v>57</v>
      </c>
      <c r="C148" s="185">
        <f t="shared" si="8"/>
        <v>6.84</v>
      </c>
      <c r="D148" s="144">
        <f t="shared" si="5"/>
        <v>0</v>
      </c>
      <c r="E148" s="144">
        <f t="shared" si="6"/>
        <v>2000</v>
      </c>
      <c r="F148" s="180">
        <f t="shared" si="7"/>
        <v>77.60466666666666</v>
      </c>
      <c r="J148" s="19"/>
    </row>
    <row r="149" spans="2:10" ht="20.100000000000001" customHeight="1" x14ac:dyDescent="0.2">
      <c r="B149" s="187">
        <f t="shared" si="4"/>
        <v>58</v>
      </c>
      <c r="C149" s="185">
        <f t="shared" si="8"/>
        <v>6.96</v>
      </c>
      <c r="D149" s="144">
        <f t="shared" si="5"/>
        <v>0</v>
      </c>
      <c r="E149" s="144">
        <f t="shared" si="6"/>
        <v>2000</v>
      </c>
      <c r="F149" s="180">
        <f t="shared" si="7"/>
        <v>74.084666666666664</v>
      </c>
      <c r="J149" s="19"/>
    </row>
    <row r="150" spans="2:10" ht="20.100000000000001" customHeight="1" x14ac:dyDescent="0.2">
      <c r="B150" s="187">
        <f t="shared" si="4"/>
        <v>59</v>
      </c>
      <c r="C150" s="185">
        <f t="shared" si="8"/>
        <v>7.08</v>
      </c>
      <c r="D150" s="144">
        <f t="shared" si="5"/>
        <v>0</v>
      </c>
      <c r="E150" s="144">
        <f t="shared" si="6"/>
        <v>7000</v>
      </c>
      <c r="F150" s="180">
        <f t="shared" si="7"/>
        <v>70.60199999999999</v>
      </c>
      <c r="J150" s="19"/>
    </row>
    <row r="151" spans="2:10" ht="20.100000000000001" customHeight="1" x14ac:dyDescent="0.2">
      <c r="B151" s="187">
        <f t="shared" si="4"/>
        <v>60</v>
      </c>
      <c r="C151" s="185">
        <f t="shared" si="8"/>
        <v>7.2</v>
      </c>
      <c r="D151" s="144">
        <f t="shared" si="5"/>
        <v>0</v>
      </c>
      <c r="E151" s="144">
        <f t="shared" si="6"/>
        <v>7000</v>
      </c>
      <c r="F151" s="180">
        <f t="shared" si="7"/>
        <v>67.2</v>
      </c>
      <c r="J151" s="19"/>
    </row>
    <row r="152" spans="2:10" ht="20.100000000000001" customHeight="1" x14ac:dyDescent="0.2">
      <c r="B152" s="187">
        <f t="shared" si="4"/>
        <v>61</v>
      </c>
      <c r="C152" s="185">
        <f t="shared" si="8"/>
        <v>7.32</v>
      </c>
      <c r="D152" s="144">
        <f t="shared" si="5"/>
        <v>0</v>
      </c>
      <c r="E152" s="144">
        <f t="shared" si="6"/>
        <v>7000</v>
      </c>
      <c r="F152" s="180">
        <f t="shared" si="7"/>
        <v>63.881999999999991</v>
      </c>
      <c r="J152" s="19"/>
    </row>
    <row r="153" spans="2:10" ht="20.100000000000001" customHeight="1" x14ac:dyDescent="0.2">
      <c r="B153" s="187">
        <f t="shared" si="4"/>
        <v>62</v>
      </c>
      <c r="C153" s="185">
        <f t="shared" si="8"/>
        <v>7.44</v>
      </c>
      <c r="D153" s="144">
        <f t="shared" si="5"/>
        <v>0</v>
      </c>
      <c r="E153" s="144">
        <f t="shared" si="6"/>
        <v>7000</v>
      </c>
      <c r="F153" s="180">
        <f t="shared" si="7"/>
        <v>60.647999999999996</v>
      </c>
      <c r="J153" s="19"/>
    </row>
    <row r="154" spans="2:10" ht="20.100000000000001" customHeight="1" x14ac:dyDescent="0.2">
      <c r="B154" s="187">
        <f t="shared" si="4"/>
        <v>63</v>
      </c>
      <c r="C154" s="185">
        <f t="shared" si="8"/>
        <v>7.56</v>
      </c>
      <c r="D154" s="144">
        <f t="shared" si="5"/>
        <v>0</v>
      </c>
      <c r="E154" s="144">
        <f t="shared" si="6"/>
        <v>7000</v>
      </c>
      <c r="F154" s="180">
        <f t="shared" si="7"/>
        <v>57.498000000000019</v>
      </c>
      <c r="J154" s="19"/>
    </row>
    <row r="155" spans="2:10" ht="20.100000000000001" customHeight="1" x14ac:dyDescent="0.2">
      <c r="B155" s="187">
        <f t="shared" si="4"/>
        <v>64</v>
      </c>
      <c r="C155" s="185">
        <f t="shared" si="8"/>
        <v>7.68</v>
      </c>
      <c r="D155" s="144">
        <f t="shared" ref="D155:D186" si="9" xml:space="preserve"> AC269 + AC374</f>
        <v>0</v>
      </c>
      <c r="E155" s="144">
        <f t="shared" ref="E155:E186" si="10" xml:space="preserve"> AD269 + AD374</f>
        <v>7000</v>
      </c>
      <c r="F155" s="180">
        <f t="shared" ref="F155:F186" si="11" xml:space="preserve"> AF269 + AF374</f>
        <v>54.432000000000016</v>
      </c>
      <c r="J155" s="19"/>
    </row>
    <row r="156" spans="2:10" ht="20.100000000000001" customHeight="1" x14ac:dyDescent="0.2">
      <c r="B156" s="187">
        <f t="shared" si="4"/>
        <v>65</v>
      </c>
      <c r="C156" s="185">
        <f t="shared" ref="C156:C187" si="12">B156*L/100</f>
        <v>7.8</v>
      </c>
      <c r="D156" s="144">
        <f t="shared" si="9"/>
        <v>0</v>
      </c>
      <c r="E156" s="144">
        <f t="shared" si="10"/>
        <v>7000</v>
      </c>
      <c r="F156" s="180">
        <f t="shared" si="11"/>
        <v>51.449999999999996</v>
      </c>
      <c r="J156" s="19"/>
    </row>
    <row r="157" spans="2:10" ht="20.100000000000001" customHeight="1" x14ac:dyDescent="0.2">
      <c r="B157" s="187">
        <f t="shared" ref="B157:B191" si="13">+B156+1</f>
        <v>66</v>
      </c>
      <c r="C157" s="185">
        <f t="shared" si="12"/>
        <v>7.92</v>
      </c>
      <c r="D157" s="144">
        <f t="shared" si="9"/>
        <v>0</v>
      </c>
      <c r="E157" s="144">
        <f t="shared" si="10"/>
        <v>7000</v>
      </c>
      <c r="F157" s="180">
        <f t="shared" si="11"/>
        <v>48.551999999999985</v>
      </c>
      <c r="J157" s="19"/>
    </row>
    <row r="158" spans="2:10" ht="20.100000000000001" customHeight="1" x14ac:dyDescent="0.2">
      <c r="B158" s="187">
        <f t="shared" si="13"/>
        <v>67</v>
      </c>
      <c r="C158" s="185">
        <f t="shared" si="12"/>
        <v>8.0399999999999991</v>
      </c>
      <c r="D158" s="144">
        <f t="shared" si="9"/>
        <v>0</v>
      </c>
      <c r="E158" s="144">
        <f t="shared" si="10"/>
        <v>7000</v>
      </c>
      <c r="F158" s="180">
        <f t="shared" si="11"/>
        <v>45.738000000000028</v>
      </c>
      <c r="J158" s="19"/>
    </row>
    <row r="159" spans="2:10" ht="20.100000000000001" customHeight="1" x14ac:dyDescent="0.2">
      <c r="B159" s="187">
        <f t="shared" si="13"/>
        <v>68</v>
      </c>
      <c r="C159" s="185">
        <f t="shared" si="12"/>
        <v>8.16</v>
      </c>
      <c r="D159" s="144">
        <f t="shared" si="9"/>
        <v>0</v>
      </c>
      <c r="E159" s="144">
        <f t="shared" si="10"/>
        <v>7000</v>
      </c>
      <c r="F159" s="180">
        <f t="shared" si="11"/>
        <v>43.007999999999988</v>
      </c>
      <c r="J159" s="19"/>
    </row>
    <row r="160" spans="2:10" ht="20.100000000000001" customHeight="1" x14ac:dyDescent="0.2">
      <c r="B160" s="187">
        <f t="shared" si="13"/>
        <v>69</v>
      </c>
      <c r="C160" s="185">
        <f t="shared" si="12"/>
        <v>8.2799999999999994</v>
      </c>
      <c r="D160" s="144">
        <f t="shared" si="9"/>
        <v>0</v>
      </c>
      <c r="E160" s="144">
        <f t="shared" si="10"/>
        <v>7000</v>
      </c>
      <c r="F160" s="180">
        <f t="shared" si="11"/>
        <v>40.362000000000023</v>
      </c>
      <c r="J160" s="19"/>
    </row>
    <row r="161" spans="2:10" ht="20.100000000000001" customHeight="1" x14ac:dyDescent="0.2">
      <c r="B161" s="187">
        <f t="shared" si="13"/>
        <v>70</v>
      </c>
      <c r="C161" s="185">
        <f t="shared" si="12"/>
        <v>8.4</v>
      </c>
      <c r="D161" s="144">
        <f t="shared" si="9"/>
        <v>0</v>
      </c>
      <c r="E161" s="144">
        <f t="shared" si="10"/>
        <v>7000</v>
      </c>
      <c r="F161" s="180">
        <f t="shared" si="11"/>
        <v>37.799999999999983</v>
      </c>
      <c r="J161" s="19"/>
    </row>
    <row r="162" spans="2:10" ht="20.100000000000001" customHeight="1" x14ac:dyDescent="0.2">
      <c r="B162" s="187">
        <f t="shared" si="13"/>
        <v>71</v>
      </c>
      <c r="C162" s="185">
        <f t="shared" si="12"/>
        <v>8.52</v>
      </c>
      <c r="D162" s="144">
        <f t="shared" si="9"/>
        <v>0</v>
      </c>
      <c r="E162" s="144">
        <f t="shared" si="10"/>
        <v>7000</v>
      </c>
      <c r="F162" s="180">
        <f t="shared" si="11"/>
        <v>35.322000000000017</v>
      </c>
      <c r="J162" s="19"/>
    </row>
    <row r="163" spans="2:10" ht="20.100000000000001" customHeight="1" x14ac:dyDescent="0.2">
      <c r="B163" s="187">
        <f t="shared" si="13"/>
        <v>72</v>
      </c>
      <c r="C163" s="185">
        <f t="shared" si="12"/>
        <v>8.64</v>
      </c>
      <c r="D163" s="144">
        <f t="shared" si="9"/>
        <v>0</v>
      </c>
      <c r="E163" s="144">
        <f t="shared" si="10"/>
        <v>7000</v>
      </c>
      <c r="F163" s="180">
        <f t="shared" si="11"/>
        <v>32.927999999999983</v>
      </c>
      <c r="J163" s="19"/>
    </row>
    <row r="164" spans="2:10" ht="20.100000000000001" customHeight="1" x14ac:dyDescent="0.2">
      <c r="B164" s="187">
        <f t="shared" si="13"/>
        <v>73</v>
      </c>
      <c r="C164" s="185">
        <f t="shared" si="12"/>
        <v>8.76</v>
      </c>
      <c r="D164" s="144">
        <f t="shared" si="9"/>
        <v>0</v>
      </c>
      <c r="E164" s="144">
        <f t="shared" si="10"/>
        <v>7000</v>
      </c>
      <c r="F164" s="180">
        <f t="shared" si="11"/>
        <v>30.618000000000027</v>
      </c>
      <c r="J164" s="19"/>
    </row>
    <row r="165" spans="2:10" ht="20.100000000000001" customHeight="1" x14ac:dyDescent="0.2">
      <c r="B165" s="187">
        <f t="shared" si="13"/>
        <v>74</v>
      </c>
      <c r="C165" s="185">
        <f t="shared" si="12"/>
        <v>8.8800000000000008</v>
      </c>
      <c r="D165" s="144">
        <f t="shared" si="9"/>
        <v>0</v>
      </c>
      <c r="E165" s="144">
        <f t="shared" si="10"/>
        <v>7000</v>
      </c>
      <c r="F165" s="180">
        <f t="shared" si="11"/>
        <v>28.391999999999985</v>
      </c>
      <c r="J165" s="19"/>
    </row>
    <row r="166" spans="2:10" ht="20.100000000000001" customHeight="1" x14ac:dyDescent="0.2">
      <c r="B166" s="187">
        <f t="shared" si="13"/>
        <v>75</v>
      </c>
      <c r="C166" s="185">
        <f t="shared" si="12"/>
        <v>9</v>
      </c>
      <c r="D166" s="144">
        <f t="shared" si="9"/>
        <v>0</v>
      </c>
      <c r="E166" s="144">
        <f t="shared" si="10"/>
        <v>7000</v>
      </c>
      <c r="F166" s="180">
        <f t="shared" si="11"/>
        <v>26.249999999999996</v>
      </c>
      <c r="J166" s="19"/>
    </row>
    <row r="167" spans="2:10" ht="20.100000000000001" customHeight="1" x14ac:dyDescent="0.2">
      <c r="B167" s="187">
        <f t="shared" si="13"/>
        <v>76</v>
      </c>
      <c r="C167" s="185">
        <f t="shared" si="12"/>
        <v>9.1199999999999992</v>
      </c>
      <c r="D167" s="144">
        <f t="shared" si="9"/>
        <v>0</v>
      </c>
      <c r="E167" s="144">
        <f t="shared" si="10"/>
        <v>7000</v>
      </c>
      <c r="F167" s="180">
        <f t="shared" si="11"/>
        <v>24.192000000000018</v>
      </c>
      <c r="J167" s="19"/>
    </row>
    <row r="168" spans="2:10" ht="20.100000000000001" customHeight="1" x14ac:dyDescent="0.2">
      <c r="B168" s="187">
        <f t="shared" si="13"/>
        <v>77</v>
      </c>
      <c r="C168" s="185">
        <f t="shared" si="12"/>
        <v>9.24</v>
      </c>
      <c r="D168" s="144">
        <f t="shared" si="9"/>
        <v>0</v>
      </c>
      <c r="E168" s="144">
        <f t="shared" si="10"/>
        <v>7000</v>
      </c>
      <c r="F168" s="180">
        <f t="shared" si="11"/>
        <v>22.217999999999996</v>
      </c>
      <c r="J168" s="19"/>
    </row>
    <row r="169" spans="2:10" ht="20.100000000000001" customHeight="1" x14ac:dyDescent="0.2">
      <c r="B169" s="187">
        <f t="shared" si="13"/>
        <v>78</v>
      </c>
      <c r="C169" s="185">
        <f t="shared" si="12"/>
        <v>9.36</v>
      </c>
      <c r="D169" s="144">
        <f t="shared" si="9"/>
        <v>0</v>
      </c>
      <c r="E169" s="144">
        <f t="shared" si="10"/>
        <v>7000</v>
      </c>
      <c r="F169" s="180">
        <f t="shared" si="11"/>
        <v>20.328000000000017</v>
      </c>
      <c r="J169" s="19"/>
    </row>
    <row r="170" spans="2:10" ht="20.100000000000001" customHeight="1" x14ac:dyDescent="0.2">
      <c r="B170" s="187">
        <f t="shared" si="13"/>
        <v>79</v>
      </c>
      <c r="C170" s="185">
        <f t="shared" si="12"/>
        <v>9.48</v>
      </c>
      <c r="D170" s="144">
        <f t="shared" si="9"/>
        <v>0</v>
      </c>
      <c r="E170" s="144">
        <f t="shared" si="10"/>
        <v>7000</v>
      </c>
      <c r="F170" s="180">
        <f t="shared" si="11"/>
        <v>18.521999999999998</v>
      </c>
      <c r="J170" s="19"/>
    </row>
    <row r="171" spans="2:10" ht="20.100000000000001" customHeight="1" x14ac:dyDescent="0.2">
      <c r="B171" s="187">
        <f t="shared" si="13"/>
        <v>80</v>
      </c>
      <c r="C171" s="185">
        <f t="shared" si="12"/>
        <v>9.6</v>
      </c>
      <c r="D171" s="144">
        <f t="shared" si="9"/>
        <v>0</v>
      </c>
      <c r="E171" s="144">
        <f t="shared" si="10"/>
        <v>7000</v>
      </c>
      <c r="F171" s="180">
        <f t="shared" si="11"/>
        <v>16.800000000000015</v>
      </c>
      <c r="J171" s="19"/>
    </row>
    <row r="172" spans="2:10" ht="20.100000000000001" customHeight="1" x14ac:dyDescent="0.2">
      <c r="B172" s="187">
        <f t="shared" si="13"/>
        <v>81</v>
      </c>
      <c r="C172" s="185">
        <f t="shared" si="12"/>
        <v>9.7200000000000006</v>
      </c>
      <c r="D172" s="144">
        <f t="shared" si="9"/>
        <v>0</v>
      </c>
      <c r="E172" s="144">
        <f t="shared" si="10"/>
        <v>7000</v>
      </c>
      <c r="F172" s="180">
        <f t="shared" si="11"/>
        <v>15.161999999999987</v>
      </c>
      <c r="J172" s="19"/>
    </row>
    <row r="173" spans="2:10" ht="20.100000000000001" customHeight="1" x14ac:dyDescent="0.2">
      <c r="B173" s="187">
        <f t="shared" si="13"/>
        <v>82</v>
      </c>
      <c r="C173" s="185">
        <f t="shared" si="12"/>
        <v>9.84</v>
      </c>
      <c r="D173" s="144">
        <f t="shared" si="9"/>
        <v>0</v>
      </c>
      <c r="E173" s="144">
        <f t="shared" si="10"/>
        <v>7000</v>
      </c>
      <c r="F173" s="180">
        <f t="shared" si="11"/>
        <v>13.608000000000008</v>
      </c>
      <c r="J173" s="19"/>
    </row>
    <row r="174" spans="2:10" ht="20.100000000000001" customHeight="1" x14ac:dyDescent="0.2">
      <c r="B174" s="187">
        <f t="shared" si="13"/>
        <v>83</v>
      </c>
      <c r="C174" s="185">
        <f t="shared" si="12"/>
        <v>9.9600000000000009</v>
      </c>
      <c r="D174" s="144">
        <f t="shared" si="9"/>
        <v>0</v>
      </c>
      <c r="E174" s="144">
        <f t="shared" si="10"/>
        <v>7000</v>
      </c>
      <c r="F174" s="180">
        <f t="shared" si="11"/>
        <v>12.138000000000002</v>
      </c>
      <c r="J174" s="19"/>
    </row>
    <row r="175" spans="2:10" ht="20.100000000000001" customHeight="1" x14ac:dyDescent="0.2">
      <c r="B175" s="187">
        <f t="shared" si="13"/>
        <v>84</v>
      </c>
      <c r="C175" s="185">
        <f t="shared" si="12"/>
        <v>10.08</v>
      </c>
      <c r="D175" s="144">
        <f t="shared" si="9"/>
        <v>0</v>
      </c>
      <c r="E175" s="144">
        <f t="shared" si="10"/>
        <v>7000</v>
      </c>
      <c r="F175" s="180">
        <f t="shared" si="11"/>
        <v>10.751999999999988</v>
      </c>
      <c r="J175" s="19"/>
    </row>
    <row r="176" spans="2:10" ht="20.100000000000001" customHeight="1" x14ac:dyDescent="0.2">
      <c r="B176" s="187">
        <f t="shared" si="13"/>
        <v>85</v>
      </c>
      <c r="C176" s="185">
        <f t="shared" si="12"/>
        <v>10.199999999999999</v>
      </c>
      <c r="D176" s="144">
        <f t="shared" si="9"/>
        <v>0</v>
      </c>
      <c r="E176" s="144">
        <f t="shared" si="10"/>
        <v>7000</v>
      </c>
      <c r="F176" s="180">
        <f t="shared" si="11"/>
        <v>9.4500000000000028</v>
      </c>
      <c r="J176" s="19"/>
    </row>
    <row r="177" spans="2:10" ht="20.100000000000001" customHeight="1" x14ac:dyDescent="0.2">
      <c r="B177" s="187">
        <f t="shared" si="13"/>
        <v>86</v>
      </c>
      <c r="C177" s="185">
        <f t="shared" si="12"/>
        <v>10.32</v>
      </c>
      <c r="D177" s="144">
        <f t="shared" si="9"/>
        <v>0</v>
      </c>
      <c r="E177" s="144">
        <f t="shared" si="10"/>
        <v>7000</v>
      </c>
      <c r="F177" s="180">
        <f t="shared" si="11"/>
        <v>8.2319999999999851</v>
      </c>
      <c r="J177" s="19"/>
    </row>
    <row r="178" spans="2:10" ht="20.100000000000001" customHeight="1" x14ac:dyDescent="0.2">
      <c r="B178" s="187">
        <f t="shared" si="13"/>
        <v>87</v>
      </c>
      <c r="C178" s="185">
        <f t="shared" si="12"/>
        <v>10.44</v>
      </c>
      <c r="D178" s="144">
        <f t="shared" si="9"/>
        <v>0</v>
      </c>
      <c r="E178" s="144">
        <f t="shared" si="10"/>
        <v>7000</v>
      </c>
      <c r="F178" s="180">
        <f t="shared" si="11"/>
        <v>7.0980000000000167</v>
      </c>
      <c r="J178" s="19"/>
    </row>
    <row r="179" spans="2:10" ht="20.100000000000001" customHeight="1" x14ac:dyDescent="0.2">
      <c r="B179" s="187">
        <f t="shared" si="13"/>
        <v>88</v>
      </c>
      <c r="C179" s="185">
        <f t="shared" si="12"/>
        <v>10.56</v>
      </c>
      <c r="D179" s="144">
        <f t="shared" si="9"/>
        <v>0</v>
      </c>
      <c r="E179" s="144">
        <f t="shared" si="10"/>
        <v>7000</v>
      </c>
      <c r="F179" s="180">
        <f t="shared" si="11"/>
        <v>6.0479999999999983</v>
      </c>
      <c r="J179" s="19"/>
    </row>
    <row r="180" spans="2:10" ht="20.100000000000001" customHeight="1" x14ac:dyDescent="0.2">
      <c r="B180" s="187">
        <f t="shared" si="13"/>
        <v>89</v>
      </c>
      <c r="C180" s="185">
        <f t="shared" si="12"/>
        <v>10.68</v>
      </c>
      <c r="D180" s="144">
        <f t="shared" si="9"/>
        <v>0</v>
      </c>
      <c r="E180" s="144">
        <f t="shared" si="10"/>
        <v>7000</v>
      </c>
      <c r="F180" s="180">
        <f t="shared" si="11"/>
        <v>5.0820000000000078</v>
      </c>
      <c r="J180" s="19"/>
    </row>
    <row r="181" spans="2:10" ht="20.100000000000001" customHeight="1" x14ac:dyDescent="0.2">
      <c r="B181" s="187">
        <f t="shared" si="13"/>
        <v>90</v>
      </c>
      <c r="C181" s="185">
        <f t="shared" si="12"/>
        <v>10.8</v>
      </c>
      <c r="D181" s="144">
        <f t="shared" si="9"/>
        <v>0</v>
      </c>
      <c r="E181" s="144">
        <f t="shared" si="10"/>
        <v>7000</v>
      </c>
      <c r="F181" s="180">
        <f t="shared" si="11"/>
        <v>4.1999999999999851</v>
      </c>
      <c r="J181" s="19"/>
    </row>
    <row r="182" spans="2:10" ht="20.100000000000001" customHeight="1" x14ac:dyDescent="0.2">
      <c r="B182" s="187">
        <f t="shared" si="13"/>
        <v>91</v>
      </c>
      <c r="C182" s="185">
        <f t="shared" si="12"/>
        <v>10.92</v>
      </c>
      <c r="D182" s="144">
        <f t="shared" si="9"/>
        <v>0</v>
      </c>
      <c r="E182" s="144">
        <f t="shared" si="10"/>
        <v>7000</v>
      </c>
      <c r="F182" s="180">
        <f t="shared" si="11"/>
        <v>3.4020000000000294</v>
      </c>
      <c r="J182" s="19"/>
    </row>
    <row r="183" spans="2:10" ht="20.100000000000001" customHeight="1" x14ac:dyDescent="0.2">
      <c r="B183" s="187">
        <f t="shared" si="13"/>
        <v>92</v>
      </c>
      <c r="C183" s="185">
        <f t="shared" si="12"/>
        <v>11.04</v>
      </c>
      <c r="D183" s="144">
        <f t="shared" si="9"/>
        <v>0</v>
      </c>
      <c r="E183" s="144">
        <f t="shared" si="10"/>
        <v>7000</v>
      </c>
      <c r="F183" s="180">
        <f t="shared" si="11"/>
        <v>2.6880000000000166</v>
      </c>
      <c r="J183" s="19"/>
    </row>
    <row r="184" spans="2:10" ht="20.100000000000001" customHeight="1" x14ac:dyDescent="0.2">
      <c r="B184" s="187">
        <f t="shared" si="13"/>
        <v>93</v>
      </c>
      <c r="C184" s="185">
        <f t="shared" si="12"/>
        <v>11.16</v>
      </c>
      <c r="D184" s="144">
        <f t="shared" si="9"/>
        <v>0</v>
      </c>
      <c r="E184" s="144">
        <f t="shared" si="10"/>
        <v>7000</v>
      </c>
      <c r="F184" s="180">
        <f t="shared" si="11"/>
        <v>2.0579999999999927</v>
      </c>
    </row>
    <row r="185" spans="2:10" ht="20.100000000000001" customHeight="1" x14ac:dyDescent="0.2">
      <c r="B185" s="187">
        <f t="shared" si="13"/>
        <v>94</v>
      </c>
      <c r="C185" s="185">
        <f t="shared" si="12"/>
        <v>11.28</v>
      </c>
      <c r="D185" s="144">
        <f t="shared" si="9"/>
        <v>0</v>
      </c>
      <c r="E185" s="144">
        <f t="shared" si="10"/>
        <v>7000</v>
      </c>
      <c r="F185" s="180">
        <f t="shared" si="11"/>
        <v>1.5119999999999933</v>
      </c>
    </row>
    <row r="186" spans="2:10" ht="20.100000000000001" customHeight="1" x14ac:dyDescent="0.2">
      <c r="B186" s="187">
        <f t="shared" si="13"/>
        <v>95</v>
      </c>
      <c r="C186" s="185">
        <f t="shared" si="12"/>
        <v>11.4</v>
      </c>
      <c r="D186" s="144">
        <f t="shared" si="9"/>
        <v>0</v>
      </c>
      <c r="E186" s="144">
        <f t="shared" si="10"/>
        <v>7000</v>
      </c>
      <c r="F186" s="180">
        <f t="shared" si="11"/>
        <v>1.0500000000000114</v>
      </c>
    </row>
    <row r="187" spans="2:10" ht="20.100000000000001" customHeight="1" x14ac:dyDescent="0.2">
      <c r="B187" s="187">
        <f t="shared" si="13"/>
        <v>96</v>
      </c>
      <c r="C187" s="185">
        <f t="shared" si="12"/>
        <v>11.52</v>
      </c>
      <c r="D187" s="144">
        <f t="shared" ref="D187:D191" si="14" xml:space="preserve"> AC301 + AC406</f>
        <v>0</v>
      </c>
      <c r="E187" s="144">
        <f t="shared" ref="E187:E191" si="15" xml:space="preserve"> AD301 + AD406</f>
        <v>7000</v>
      </c>
      <c r="F187" s="180">
        <f t="shared" ref="F187:F191" si="16" xml:space="preserve"> AF301 + AF406</f>
        <v>0.67200000000000415</v>
      </c>
    </row>
    <row r="188" spans="2:10" ht="20.100000000000001" customHeight="1" x14ac:dyDescent="0.2">
      <c r="B188" s="187">
        <f t="shared" si="13"/>
        <v>97</v>
      </c>
      <c r="C188" s="185">
        <f>B188*L/100</f>
        <v>11.64</v>
      </c>
      <c r="D188" s="144">
        <f t="shared" si="14"/>
        <v>0</v>
      </c>
      <c r="E188" s="144">
        <f t="shared" si="15"/>
        <v>7000</v>
      </c>
      <c r="F188" s="180">
        <f t="shared" si="16"/>
        <v>0.37800000000000011</v>
      </c>
    </row>
    <row r="189" spans="2:10" ht="20.100000000000001" customHeight="1" x14ac:dyDescent="0.2">
      <c r="B189" s="187">
        <f t="shared" si="13"/>
        <v>98</v>
      </c>
      <c r="C189" s="185">
        <f>B189*L/100</f>
        <v>11.76</v>
      </c>
      <c r="D189" s="144">
        <f t="shared" si="14"/>
        <v>0</v>
      </c>
      <c r="E189" s="144">
        <f t="shared" si="15"/>
        <v>7000</v>
      </c>
      <c r="F189" s="180">
        <f t="shared" si="16"/>
        <v>0.16800000000001347</v>
      </c>
    </row>
    <row r="190" spans="2:10" ht="20.100000000000001" customHeight="1" x14ac:dyDescent="0.2">
      <c r="B190" s="187">
        <f t="shared" si="13"/>
        <v>99</v>
      </c>
      <c r="C190" s="185">
        <f>B190*L/100</f>
        <v>11.88</v>
      </c>
      <c r="D190" s="144">
        <f t="shared" si="14"/>
        <v>0</v>
      </c>
      <c r="E190" s="144">
        <f t="shared" si="15"/>
        <v>7000</v>
      </c>
      <c r="F190" s="180">
        <f t="shared" si="16"/>
        <v>4.2000000000022908E-2</v>
      </c>
    </row>
    <row r="191" spans="2:10" ht="20.100000000000001" customHeight="1" x14ac:dyDescent="0.2">
      <c r="B191" s="152">
        <f t="shared" si="13"/>
        <v>100</v>
      </c>
      <c r="C191" s="181">
        <f>B191*L/100</f>
        <v>12</v>
      </c>
      <c r="D191" s="145">
        <f t="shared" si="14"/>
        <v>0</v>
      </c>
      <c r="E191" s="145">
        <f t="shared" si="15"/>
        <v>7000</v>
      </c>
      <c r="F191" s="146">
        <f t="shared" si="16"/>
        <v>0</v>
      </c>
    </row>
    <row r="192" spans="2:10" ht="20.100000000000001" customHeight="1" x14ac:dyDescent="0.2">
      <c r="F192" s="44"/>
    </row>
    <row r="193" spans="2:39" ht="20.100000000000001" customHeight="1" x14ac:dyDescent="0.2">
      <c r="F193" s="44"/>
    </row>
    <row r="194" spans="2:39" ht="20.100000000000001" customHeight="1" x14ac:dyDescent="0.2">
      <c r="B194" s="179" t="s">
        <v>100</v>
      </c>
      <c r="F194" s="44"/>
    </row>
    <row r="195" spans="2:39" ht="20.100000000000001" customHeight="1" x14ac:dyDescent="0.2">
      <c r="F195" s="44"/>
    </row>
    <row r="196" spans="2:39" ht="20.100000000000001" customHeight="1" x14ac:dyDescent="0.2">
      <c r="F196" s="44"/>
    </row>
    <row r="197" spans="2:39" ht="20.100000000000001" customHeight="1" x14ac:dyDescent="0.2">
      <c r="F197" s="44"/>
      <c r="AE197" s="24"/>
      <c r="AF197" s="4"/>
    </row>
    <row r="198" spans="2:39" ht="20.100000000000001" customHeight="1" x14ac:dyDescent="0.25">
      <c r="F198" s="44"/>
      <c r="AC198" s="25" t="s">
        <v>9</v>
      </c>
    </row>
    <row r="199" spans="2:39" ht="20.100000000000001" customHeight="1" x14ac:dyDescent="0.2">
      <c r="F199" s="44"/>
      <c r="AD199" s="15"/>
    </row>
    <row r="200" spans="2:39" ht="20.100000000000001" customHeight="1" x14ac:dyDescent="0.2">
      <c r="F200" s="44"/>
      <c r="AA200" t="s">
        <v>12</v>
      </c>
      <c r="AD200" s="24"/>
      <c r="AE200" s="24"/>
    </row>
    <row r="201" spans="2:39" ht="20.100000000000001" customHeight="1" x14ac:dyDescent="0.2">
      <c r="F201" s="44"/>
      <c r="AD201" s="24"/>
      <c r="AE201" s="24"/>
    </row>
    <row r="202" spans="2:39" ht="20.100000000000001" customHeight="1" x14ac:dyDescent="0.2">
      <c r="F202" s="44"/>
      <c r="AB202" t="s">
        <v>47</v>
      </c>
      <c r="AD202" s="24"/>
      <c r="AE202" s="24"/>
      <c r="AL202" s="137"/>
    </row>
    <row r="203" spans="2:39" ht="20.100000000000001" customHeight="1" x14ac:dyDescent="0.2">
      <c r="F203" s="44"/>
      <c r="AD203" s="24"/>
      <c r="AE203" s="24"/>
    </row>
    <row r="204" spans="2:39" ht="20.100000000000001" customHeight="1" x14ac:dyDescent="0.3">
      <c r="F204" s="44"/>
      <c r="AA204" s="38" t="s">
        <v>4</v>
      </c>
      <c r="AB204" s="39" t="s">
        <v>5</v>
      </c>
      <c r="AC204" s="38" t="s">
        <v>27</v>
      </c>
      <c r="AD204" s="31" t="s">
        <v>29</v>
      </c>
      <c r="AE204" s="31" t="s">
        <v>30</v>
      </c>
      <c r="AF204" s="31" t="s">
        <v>28</v>
      </c>
      <c r="AG204" s="38" t="s">
        <v>24</v>
      </c>
      <c r="AH204" s="38" t="s">
        <v>25</v>
      </c>
      <c r="AI204" s="38" t="s">
        <v>99</v>
      </c>
      <c r="AJ204" s="37" t="s">
        <v>26</v>
      </c>
      <c r="AK204" s="31" t="s">
        <v>23</v>
      </c>
      <c r="AL204" s="31" t="s">
        <v>60</v>
      </c>
      <c r="AM204" s="31" t="s">
        <v>32</v>
      </c>
    </row>
    <row r="205" spans="2:39" ht="20.100000000000001" customHeight="1" x14ac:dyDescent="0.2">
      <c r="F205" s="44"/>
      <c r="AA205">
        <v>0</v>
      </c>
      <c r="AB205" s="24">
        <v>0</v>
      </c>
      <c r="AC205" s="57">
        <f xml:space="preserve"> IF( AB205 &lt;= AK205,   AG205,    AG205  )</f>
        <v>0</v>
      </c>
      <c r="AD205" s="57">
        <f xml:space="preserve"> IF( AB205 &lt; AK205,  AH205 + AG205*AB205,    AH205 + AG205*AB205  +  AL205           )</f>
        <v>0</v>
      </c>
      <c r="AE205" s="56">
        <f t="shared" ref="AE205:AE236" si="17" xml:space="preserve"> AJ205 +  AI205*AB205 + AH205*AB205^2*100000/(2*E*I) + AG205*AB205^3*100000/(6*E*I)</f>
        <v>106.66666666666667</v>
      </c>
      <c r="AF205" s="57">
        <f t="shared" ref="AF205:AF236" si="18" xml:space="preserve"> IF( AB205 &lt;= AK205,  AE205,        AE205 + AL205*(AB205 - AK205)^2*100000/(2*E*I)          )</f>
        <v>106.66666666666667</v>
      </c>
      <c r="AG205" s="24">
        <v>0</v>
      </c>
      <c r="AH205" s="24">
        <v>0</v>
      </c>
      <c r="AI205" s="24">
        <f xml:space="preserve"> -AL205*(L - AK205)*100000/(E*I)</f>
        <v>-13.333333333333334</v>
      </c>
      <c r="AJ205" s="24">
        <f xml:space="preserve"> AL205*(L^2 - AK205^2)*100000/(2*E*I)</f>
        <v>106.66666666666667</v>
      </c>
      <c r="AK205" s="58">
        <f xml:space="preserve"> _a1</f>
        <v>4</v>
      </c>
      <c r="AL205" s="58">
        <f xml:space="preserve"> _MC1</f>
        <v>2000</v>
      </c>
      <c r="AM205" s="58">
        <v>0</v>
      </c>
    </row>
    <row r="206" spans="2:39" ht="20.100000000000001" customHeight="1" x14ac:dyDescent="0.2">
      <c r="F206" s="44"/>
      <c r="AA206">
        <f>AA205+1</f>
        <v>1</v>
      </c>
      <c r="AB206" s="24">
        <f t="shared" ref="AB206:AB269" si="19" xml:space="preserve"> L*AA206/100</f>
        <v>0.12</v>
      </c>
      <c r="AC206" s="57">
        <f xml:space="preserve"> IF( AB206 &lt;= AK206,   AG206,    AG206  )</f>
        <v>0</v>
      </c>
      <c r="AD206" s="57">
        <f t="shared" ref="AD206:AD237" si="20" xml:space="preserve"> IF( AB206 &lt;= AK206,  AH206 + AG206*AB206,    AH206 + AG206*AB206  +  AL206           )</f>
        <v>0</v>
      </c>
      <c r="AE206" s="56">
        <f t="shared" si="17"/>
        <v>105.06666666666668</v>
      </c>
      <c r="AF206" s="57">
        <f t="shared" si="18"/>
        <v>105.06666666666668</v>
      </c>
      <c r="AG206" s="24">
        <f>AG205</f>
        <v>0</v>
      </c>
      <c r="AH206" s="24">
        <f>AH205</f>
        <v>0</v>
      </c>
      <c r="AI206" s="24">
        <f>AI205</f>
        <v>-13.333333333333334</v>
      </c>
      <c r="AJ206" s="24">
        <f>AJ205</f>
        <v>106.66666666666667</v>
      </c>
      <c r="AK206" s="58">
        <f xml:space="preserve"> AK205</f>
        <v>4</v>
      </c>
      <c r="AL206" s="58">
        <f xml:space="preserve"> AL205</f>
        <v>2000</v>
      </c>
      <c r="AM206" s="58">
        <f>AM205</f>
        <v>0</v>
      </c>
    </row>
    <row r="207" spans="2:39" ht="20.100000000000001" customHeight="1" x14ac:dyDescent="0.2">
      <c r="F207" s="44"/>
      <c r="AA207">
        <f t="shared" ref="AA207:AA270" si="21">AA206+1</f>
        <v>2</v>
      </c>
      <c r="AB207" s="24">
        <f t="shared" si="19"/>
        <v>0.24</v>
      </c>
      <c r="AC207" s="57">
        <f t="shared" ref="AC207:AC270" si="22" xml:space="preserve"> IF( AB207 &lt;= AK207,   AG207,    AG207  )</f>
        <v>0</v>
      </c>
      <c r="AD207" s="57">
        <f t="shared" si="20"/>
        <v>0</v>
      </c>
      <c r="AE207" s="56">
        <f t="shared" si="17"/>
        <v>103.46666666666667</v>
      </c>
      <c r="AF207" s="57">
        <f t="shared" si="18"/>
        <v>103.46666666666667</v>
      </c>
      <c r="AG207" s="24">
        <f t="shared" ref="AG207:AG270" si="23">AG206</f>
        <v>0</v>
      </c>
      <c r="AH207" s="24">
        <f t="shared" ref="AH207:AH270" si="24">AH206</f>
        <v>0</v>
      </c>
      <c r="AI207" s="24">
        <f t="shared" ref="AI207:AI270" si="25">AI206</f>
        <v>-13.333333333333334</v>
      </c>
      <c r="AJ207" s="24">
        <f t="shared" ref="AJ207:AJ270" si="26">AJ206</f>
        <v>106.66666666666667</v>
      </c>
      <c r="AK207" s="58">
        <f t="shared" ref="AK207:AK270" si="27" xml:space="preserve"> AK206</f>
        <v>4</v>
      </c>
      <c r="AL207" s="58">
        <f t="shared" ref="AL207:AL270" si="28" xml:space="preserve"> AL206</f>
        <v>2000</v>
      </c>
      <c r="AM207" s="58">
        <f t="shared" ref="AM207:AM270" si="29">AM206</f>
        <v>0</v>
      </c>
    </row>
    <row r="208" spans="2:39" ht="20.100000000000001" customHeight="1" x14ac:dyDescent="0.2">
      <c r="F208" s="44"/>
      <c r="AA208">
        <f t="shared" si="21"/>
        <v>3</v>
      </c>
      <c r="AB208" s="24">
        <f t="shared" si="19"/>
        <v>0.36</v>
      </c>
      <c r="AC208" s="57">
        <f t="shared" si="22"/>
        <v>0</v>
      </c>
      <c r="AD208" s="57">
        <f t="shared" si="20"/>
        <v>0</v>
      </c>
      <c r="AE208" s="56">
        <f t="shared" si="17"/>
        <v>101.86666666666667</v>
      </c>
      <c r="AF208" s="57">
        <f t="shared" si="18"/>
        <v>101.86666666666667</v>
      </c>
      <c r="AG208" s="24">
        <f t="shared" si="23"/>
        <v>0</v>
      </c>
      <c r="AH208" s="24">
        <f t="shared" si="24"/>
        <v>0</v>
      </c>
      <c r="AI208" s="24">
        <f t="shared" si="25"/>
        <v>-13.333333333333334</v>
      </c>
      <c r="AJ208" s="24">
        <f t="shared" si="26"/>
        <v>106.66666666666667</v>
      </c>
      <c r="AK208" s="58">
        <f t="shared" si="27"/>
        <v>4</v>
      </c>
      <c r="AL208" s="58">
        <f t="shared" si="28"/>
        <v>2000</v>
      </c>
      <c r="AM208" s="58">
        <f t="shared" si="29"/>
        <v>0</v>
      </c>
    </row>
    <row r="209" spans="5:39" ht="20.100000000000001" customHeight="1" x14ac:dyDescent="0.2">
      <c r="F209" s="44"/>
      <c r="AA209">
        <f t="shared" si="21"/>
        <v>4</v>
      </c>
      <c r="AB209" s="24">
        <f t="shared" si="19"/>
        <v>0.48</v>
      </c>
      <c r="AC209" s="57">
        <f t="shared" si="22"/>
        <v>0</v>
      </c>
      <c r="AD209" s="57">
        <f t="shared" si="20"/>
        <v>0</v>
      </c>
      <c r="AE209" s="56">
        <f t="shared" si="17"/>
        <v>100.26666666666667</v>
      </c>
      <c r="AF209" s="57">
        <f t="shared" si="18"/>
        <v>100.26666666666667</v>
      </c>
      <c r="AG209" s="24">
        <f t="shared" si="23"/>
        <v>0</v>
      </c>
      <c r="AH209" s="24">
        <f t="shared" si="24"/>
        <v>0</v>
      </c>
      <c r="AI209" s="24">
        <f t="shared" si="25"/>
        <v>-13.333333333333334</v>
      </c>
      <c r="AJ209" s="24">
        <f t="shared" si="26"/>
        <v>106.66666666666667</v>
      </c>
      <c r="AK209" s="58">
        <f t="shared" si="27"/>
        <v>4</v>
      </c>
      <c r="AL209" s="58">
        <f t="shared" si="28"/>
        <v>2000</v>
      </c>
      <c r="AM209" s="58">
        <f t="shared" si="29"/>
        <v>0</v>
      </c>
    </row>
    <row r="210" spans="5:39" ht="20.100000000000001" customHeight="1" x14ac:dyDescent="0.2">
      <c r="F210" s="44"/>
      <c r="AA210">
        <f t="shared" si="21"/>
        <v>5</v>
      </c>
      <c r="AB210" s="24">
        <f t="shared" si="19"/>
        <v>0.6</v>
      </c>
      <c r="AC210" s="57">
        <f t="shared" si="22"/>
        <v>0</v>
      </c>
      <c r="AD210" s="57">
        <f t="shared" si="20"/>
        <v>0</v>
      </c>
      <c r="AE210" s="56">
        <f t="shared" si="17"/>
        <v>98.666666666666671</v>
      </c>
      <c r="AF210" s="57">
        <f t="shared" si="18"/>
        <v>98.666666666666671</v>
      </c>
      <c r="AG210" s="24">
        <f t="shared" si="23"/>
        <v>0</v>
      </c>
      <c r="AH210" s="24">
        <f t="shared" si="24"/>
        <v>0</v>
      </c>
      <c r="AI210" s="24">
        <f t="shared" si="25"/>
        <v>-13.333333333333334</v>
      </c>
      <c r="AJ210" s="24">
        <f t="shared" si="26"/>
        <v>106.66666666666667</v>
      </c>
      <c r="AK210" s="58">
        <f t="shared" si="27"/>
        <v>4</v>
      </c>
      <c r="AL210" s="58">
        <f t="shared" si="28"/>
        <v>2000</v>
      </c>
      <c r="AM210" s="58">
        <f t="shared" si="29"/>
        <v>0</v>
      </c>
    </row>
    <row r="211" spans="5:39" ht="20.100000000000001" customHeight="1" x14ac:dyDescent="0.2">
      <c r="E211" s="24"/>
      <c r="F211" s="4"/>
      <c r="AA211">
        <f t="shared" si="21"/>
        <v>6</v>
      </c>
      <c r="AB211" s="24">
        <f t="shared" si="19"/>
        <v>0.72</v>
      </c>
      <c r="AC211" s="57">
        <f t="shared" si="22"/>
        <v>0</v>
      </c>
      <c r="AD211" s="57">
        <f t="shared" si="20"/>
        <v>0</v>
      </c>
      <c r="AE211" s="56">
        <f t="shared" si="17"/>
        <v>97.066666666666677</v>
      </c>
      <c r="AF211" s="57">
        <f t="shared" si="18"/>
        <v>97.066666666666677</v>
      </c>
      <c r="AG211" s="24">
        <f t="shared" si="23"/>
        <v>0</v>
      </c>
      <c r="AH211" s="24">
        <f t="shared" si="24"/>
        <v>0</v>
      </c>
      <c r="AI211" s="24">
        <f t="shared" si="25"/>
        <v>-13.333333333333334</v>
      </c>
      <c r="AJ211" s="24">
        <f t="shared" si="26"/>
        <v>106.66666666666667</v>
      </c>
      <c r="AK211" s="58">
        <f t="shared" si="27"/>
        <v>4</v>
      </c>
      <c r="AL211" s="58">
        <f t="shared" si="28"/>
        <v>2000</v>
      </c>
      <c r="AM211" s="58">
        <f t="shared" si="29"/>
        <v>0</v>
      </c>
    </row>
    <row r="212" spans="5:39" ht="20.100000000000001" customHeight="1" x14ac:dyDescent="0.2">
      <c r="AA212">
        <f t="shared" si="21"/>
        <v>7</v>
      </c>
      <c r="AB212" s="24">
        <f t="shared" si="19"/>
        <v>0.84</v>
      </c>
      <c r="AC212" s="57">
        <f t="shared" si="22"/>
        <v>0</v>
      </c>
      <c r="AD212" s="57">
        <f t="shared" si="20"/>
        <v>0</v>
      </c>
      <c r="AE212" s="56">
        <f t="shared" si="17"/>
        <v>95.466666666666669</v>
      </c>
      <c r="AF212" s="57">
        <f t="shared" si="18"/>
        <v>95.466666666666669</v>
      </c>
      <c r="AG212" s="24">
        <f t="shared" si="23"/>
        <v>0</v>
      </c>
      <c r="AH212" s="24">
        <f t="shared" si="24"/>
        <v>0</v>
      </c>
      <c r="AI212" s="24">
        <f t="shared" si="25"/>
        <v>-13.333333333333334</v>
      </c>
      <c r="AJ212" s="24">
        <f t="shared" si="26"/>
        <v>106.66666666666667</v>
      </c>
      <c r="AK212" s="58">
        <f t="shared" si="27"/>
        <v>4</v>
      </c>
      <c r="AL212" s="58">
        <f t="shared" si="28"/>
        <v>2000</v>
      </c>
      <c r="AM212" s="58">
        <f t="shared" si="29"/>
        <v>0</v>
      </c>
    </row>
    <row r="213" spans="5:39" ht="20.100000000000001" customHeight="1" x14ac:dyDescent="0.2">
      <c r="AA213">
        <f t="shared" si="21"/>
        <v>8</v>
      </c>
      <c r="AB213" s="24">
        <f t="shared" si="19"/>
        <v>0.96</v>
      </c>
      <c r="AC213" s="57">
        <f t="shared" si="22"/>
        <v>0</v>
      </c>
      <c r="AD213" s="57">
        <f t="shared" si="20"/>
        <v>0</v>
      </c>
      <c r="AE213" s="56">
        <f t="shared" si="17"/>
        <v>93.866666666666674</v>
      </c>
      <c r="AF213" s="57">
        <f t="shared" si="18"/>
        <v>93.866666666666674</v>
      </c>
      <c r="AG213" s="24">
        <f t="shared" si="23"/>
        <v>0</v>
      </c>
      <c r="AH213" s="24">
        <f t="shared" si="24"/>
        <v>0</v>
      </c>
      <c r="AI213" s="24">
        <f t="shared" si="25"/>
        <v>-13.333333333333334</v>
      </c>
      <c r="AJ213" s="24">
        <f t="shared" si="26"/>
        <v>106.66666666666667</v>
      </c>
      <c r="AK213" s="58">
        <f t="shared" si="27"/>
        <v>4</v>
      </c>
      <c r="AL213" s="58">
        <f t="shared" si="28"/>
        <v>2000</v>
      </c>
      <c r="AM213" s="58">
        <f t="shared" si="29"/>
        <v>0</v>
      </c>
    </row>
    <row r="214" spans="5:39" ht="20.100000000000001" customHeight="1" x14ac:dyDescent="0.2">
      <c r="AA214">
        <f t="shared" si="21"/>
        <v>9</v>
      </c>
      <c r="AB214" s="24">
        <f t="shared" si="19"/>
        <v>1.08</v>
      </c>
      <c r="AC214" s="57">
        <f t="shared" si="22"/>
        <v>0</v>
      </c>
      <c r="AD214" s="57">
        <f t="shared" si="20"/>
        <v>0</v>
      </c>
      <c r="AE214" s="56">
        <f t="shared" si="17"/>
        <v>92.266666666666666</v>
      </c>
      <c r="AF214" s="57">
        <f t="shared" si="18"/>
        <v>92.266666666666666</v>
      </c>
      <c r="AG214" s="24">
        <f t="shared" si="23"/>
        <v>0</v>
      </c>
      <c r="AH214" s="24">
        <f t="shared" si="24"/>
        <v>0</v>
      </c>
      <c r="AI214" s="24">
        <f t="shared" si="25"/>
        <v>-13.333333333333334</v>
      </c>
      <c r="AJ214" s="24">
        <f t="shared" si="26"/>
        <v>106.66666666666667</v>
      </c>
      <c r="AK214" s="58">
        <f t="shared" si="27"/>
        <v>4</v>
      </c>
      <c r="AL214" s="58">
        <f t="shared" si="28"/>
        <v>2000</v>
      </c>
      <c r="AM214" s="58">
        <f t="shared" si="29"/>
        <v>0</v>
      </c>
    </row>
    <row r="215" spans="5:39" ht="20.100000000000001" customHeight="1" x14ac:dyDescent="0.2">
      <c r="AA215">
        <f t="shared" si="21"/>
        <v>10</v>
      </c>
      <c r="AB215" s="24">
        <f t="shared" si="19"/>
        <v>1.2</v>
      </c>
      <c r="AC215" s="57">
        <f t="shared" si="22"/>
        <v>0</v>
      </c>
      <c r="AD215" s="57">
        <f t="shared" si="20"/>
        <v>0</v>
      </c>
      <c r="AE215" s="56">
        <f t="shared" si="17"/>
        <v>90.666666666666671</v>
      </c>
      <c r="AF215" s="57">
        <f t="shared" si="18"/>
        <v>90.666666666666671</v>
      </c>
      <c r="AG215" s="24">
        <f t="shared" si="23"/>
        <v>0</v>
      </c>
      <c r="AH215" s="24">
        <f t="shared" si="24"/>
        <v>0</v>
      </c>
      <c r="AI215" s="24">
        <f t="shared" si="25"/>
        <v>-13.333333333333334</v>
      </c>
      <c r="AJ215" s="24">
        <f t="shared" si="26"/>
        <v>106.66666666666667</v>
      </c>
      <c r="AK215" s="58">
        <f t="shared" si="27"/>
        <v>4</v>
      </c>
      <c r="AL215" s="58">
        <f t="shared" si="28"/>
        <v>2000</v>
      </c>
      <c r="AM215" s="58">
        <f t="shared" si="29"/>
        <v>0</v>
      </c>
    </row>
    <row r="216" spans="5:39" ht="20.100000000000001" customHeight="1" x14ac:dyDescent="0.2">
      <c r="AA216">
        <f t="shared" si="21"/>
        <v>11</v>
      </c>
      <c r="AB216" s="24">
        <f t="shared" si="19"/>
        <v>1.32</v>
      </c>
      <c r="AC216" s="57">
        <f t="shared" si="22"/>
        <v>0</v>
      </c>
      <c r="AD216" s="57">
        <f t="shared" si="20"/>
        <v>0</v>
      </c>
      <c r="AE216" s="56">
        <f t="shared" si="17"/>
        <v>89.066666666666663</v>
      </c>
      <c r="AF216" s="57">
        <f t="shared" si="18"/>
        <v>89.066666666666663</v>
      </c>
      <c r="AG216" s="24">
        <f t="shared" si="23"/>
        <v>0</v>
      </c>
      <c r="AH216" s="24">
        <f t="shared" si="24"/>
        <v>0</v>
      </c>
      <c r="AI216" s="24">
        <f t="shared" si="25"/>
        <v>-13.333333333333334</v>
      </c>
      <c r="AJ216" s="24">
        <f t="shared" si="26"/>
        <v>106.66666666666667</v>
      </c>
      <c r="AK216" s="58">
        <f t="shared" si="27"/>
        <v>4</v>
      </c>
      <c r="AL216" s="58">
        <f t="shared" si="28"/>
        <v>2000</v>
      </c>
      <c r="AM216" s="58">
        <f t="shared" si="29"/>
        <v>0</v>
      </c>
    </row>
    <row r="217" spans="5:39" ht="20.100000000000001" customHeight="1" x14ac:dyDescent="0.2">
      <c r="AA217">
        <f t="shared" si="21"/>
        <v>12</v>
      </c>
      <c r="AB217" s="24">
        <f t="shared" si="19"/>
        <v>1.44</v>
      </c>
      <c r="AC217" s="57">
        <f t="shared" si="22"/>
        <v>0</v>
      </c>
      <c r="AD217" s="57">
        <f t="shared" si="20"/>
        <v>0</v>
      </c>
      <c r="AE217" s="56">
        <f t="shared" si="17"/>
        <v>87.466666666666669</v>
      </c>
      <c r="AF217" s="57">
        <f t="shared" si="18"/>
        <v>87.466666666666669</v>
      </c>
      <c r="AG217" s="24">
        <f t="shared" si="23"/>
        <v>0</v>
      </c>
      <c r="AH217" s="24">
        <f t="shared" si="24"/>
        <v>0</v>
      </c>
      <c r="AI217" s="24">
        <f t="shared" si="25"/>
        <v>-13.333333333333334</v>
      </c>
      <c r="AJ217" s="24">
        <f t="shared" si="26"/>
        <v>106.66666666666667</v>
      </c>
      <c r="AK217" s="58">
        <f t="shared" si="27"/>
        <v>4</v>
      </c>
      <c r="AL217" s="58">
        <f t="shared" si="28"/>
        <v>2000</v>
      </c>
      <c r="AM217" s="58">
        <f t="shared" si="29"/>
        <v>0</v>
      </c>
    </row>
    <row r="218" spans="5:39" ht="20.100000000000001" customHeight="1" x14ac:dyDescent="0.2">
      <c r="AA218">
        <f t="shared" si="21"/>
        <v>13</v>
      </c>
      <c r="AB218" s="24">
        <f t="shared" si="19"/>
        <v>1.56</v>
      </c>
      <c r="AC218" s="57">
        <f t="shared" si="22"/>
        <v>0</v>
      </c>
      <c r="AD218" s="57">
        <f t="shared" si="20"/>
        <v>0</v>
      </c>
      <c r="AE218" s="56">
        <f t="shared" si="17"/>
        <v>85.866666666666674</v>
      </c>
      <c r="AF218" s="57">
        <f t="shared" si="18"/>
        <v>85.866666666666674</v>
      </c>
      <c r="AG218" s="24">
        <f t="shared" si="23"/>
        <v>0</v>
      </c>
      <c r="AH218" s="24">
        <f t="shared" si="24"/>
        <v>0</v>
      </c>
      <c r="AI218" s="24">
        <f t="shared" si="25"/>
        <v>-13.333333333333334</v>
      </c>
      <c r="AJ218" s="24">
        <f t="shared" si="26"/>
        <v>106.66666666666667</v>
      </c>
      <c r="AK218" s="58">
        <f t="shared" si="27"/>
        <v>4</v>
      </c>
      <c r="AL218" s="58">
        <f t="shared" si="28"/>
        <v>2000</v>
      </c>
      <c r="AM218" s="58">
        <f t="shared" si="29"/>
        <v>0</v>
      </c>
    </row>
    <row r="219" spans="5:39" ht="20.100000000000001" customHeight="1" x14ac:dyDescent="0.2">
      <c r="AA219">
        <f t="shared" si="21"/>
        <v>14</v>
      </c>
      <c r="AB219" s="24">
        <f t="shared" si="19"/>
        <v>1.68</v>
      </c>
      <c r="AC219" s="57">
        <f t="shared" si="22"/>
        <v>0</v>
      </c>
      <c r="AD219" s="57">
        <f t="shared" si="20"/>
        <v>0</v>
      </c>
      <c r="AE219" s="56">
        <f t="shared" si="17"/>
        <v>84.26666666666668</v>
      </c>
      <c r="AF219" s="57">
        <f t="shared" si="18"/>
        <v>84.26666666666668</v>
      </c>
      <c r="AG219" s="24">
        <f t="shared" si="23"/>
        <v>0</v>
      </c>
      <c r="AH219" s="24">
        <f t="shared" si="24"/>
        <v>0</v>
      </c>
      <c r="AI219" s="24">
        <f t="shared" si="25"/>
        <v>-13.333333333333334</v>
      </c>
      <c r="AJ219" s="24">
        <f t="shared" si="26"/>
        <v>106.66666666666667</v>
      </c>
      <c r="AK219" s="58">
        <f t="shared" si="27"/>
        <v>4</v>
      </c>
      <c r="AL219" s="58">
        <f t="shared" si="28"/>
        <v>2000</v>
      </c>
      <c r="AM219" s="58">
        <f t="shared" si="29"/>
        <v>0</v>
      </c>
    </row>
    <row r="220" spans="5:39" ht="20.100000000000001" customHeight="1" x14ac:dyDescent="0.2">
      <c r="AA220">
        <f t="shared" si="21"/>
        <v>15</v>
      </c>
      <c r="AB220" s="24">
        <f t="shared" si="19"/>
        <v>1.8</v>
      </c>
      <c r="AC220" s="57">
        <f t="shared" si="22"/>
        <v>0</v>
      </c>
      <c r="AD220" s="57">
        <f t="shared" si="20"/>
        <v>0</v>
      </c>
      <c r="AE220" s="56">
        <f t="shared" si="17"/>
        <v>82.666666666666671</v>
      </c>
      <c r="AF220" s="57">
        <f t="shared" si="18"/>
        <v>82.666666666666671</v>
      </c>
      <c r="AG220" s="24">
        <f t="shared" si="23"/>
        <v>0</v>
      </c>
      <c r="AH220" s="24">
        <f t="shared" si="24"/>
        <v>0</v>
      </c>
      <c r="AI220" s="24">
        <f t="shared" si="25"/>
        <v>-13.333333333333334</v>
      </c>
      <c r="AJ220" s="24">
        <f t="shared" si="26"/>
        <v>106.66666666666667</v>
      </c>
      <c r="AK220" s="58">
        <f t="shared" si="27"/>
        <v>4</v>
      </c>
      <c r="AL220" s="58">
        <f t="shared" si="28"/>
        <v>2000</v>
      </c>
      <c r="AM220" s="58">
        <f t="shared" si="29"/>
        <v>0</v>
      </c>
    </row>
    <row r="221" spans="5:39" ht="20.100000000000001" customHeight="1" x14ac:dyDescent="0.2">
      <c r="AA221">
        <f t="shared" si="21"/>
        <v>16</v>
      </c>
      <c r="AB221" s="24">
        <f t="shared" si="19"/>
        <v>1.92</v>
      </c>
      <c r="AC221" s="57">
        <f t="shared" si="22"/>
        <v>0</v>
      </c>
      <c r="AD221" s="57">
        <f t="shared" si="20"/>
        <v>0</v>
      </c>
      <c r="AE221" s="56">
        <f t="shared" si="17"/>
        <v>81.066666666666663</v>
      </c>
      <c r="AF221" s="57">
        <f t="shared" si="18"/>
        <v>81.066666666666663</v>
      </c>
      <c r="AG221" s="24">
        <f t="shared" si="23"/>
        <v>0</v>
      </c>
      <c r="AH221" s="24">
        <f t="shared" si="24"/>
        <v>0</v>
      </c>
      <c r="AI221" s="24">
        <f t="shared" si="25"/>
        <v>-13.333333333333334</v>
      </c>
      <c r="AJ221" s="24">
        <f t="shared" si="26"/>
        <v>106.66666666666667</v>
      </c>
      <c r="AK221" s="58">
        <f t="shared" si="27"/>
        <v>4</v>
      </c>
      <c r="AL221" s="58">
        <f t="shared" si="28"/>
        <v>2000</v>
      </c>
      <c r="AM221" s="58">
        <f t="shared" si="29"/>
        <v>0</v>
      </c>
    </row>
    <row r="222" spans="5:39" ht="20.100000000000001" customHeight="1" x14ac:dyDescent="0.2">
      <c r="AA222">
        <f t="shared" si="21"/>
        <v>17</v>
      </c>
      <c r="AB222" s="24">
        <f t="shared" si="19"/>
        <v>2.04</v>
      </c>
      <c r="AC222" s="57">
        <f t="shared" si="22"/>
        <v>0</v>
      </c>
      <c r="AD222" s="57">
        <f t="shared" si="20"/>
        <v>0</v>
      </c>
      <c r="AE222" s="56">
        <f t="shared" si="17"/>
        <v>79.466666666666669</v>
      </c>
      <c r="AF222" s="57">
        <f t="shared" si="18"/>
        <v>79.466666666666669</v>
      </c>
      <c r="AG222" s="24">
        <f t="shared" si="23"/>
        <v>0</v>
      </c>
      <c r="AH222" s="24">
        <f t="shared" si="24"/>
        <v>0</v>
      </c>
      <c r="AI222" s="24">
        <f t="shared" si="25"/>
        <v>-13.333333333333334</v>
      </c>
      <c r="AJ222" s="24">
        <f t="shared" si="26"/>
        <v>106.66666666666667</v>
      </c>
      <c r="AK222" s="58">
        <f t="shared" si="27"/>
        <v>4</v>
      </c>
      <c r="AL222" s="58">
        <f t="shared" si="28"/>
        <v>2000</v>
      </c>
      <c r="AM222" s="58">
        <f t="shared" si="29"/>
        <v>0</v>
      </c>
    </row>
    <row r="223" spans="5:39" ht="20.100000000000001" customHeight="1" x14ac:dyDescent="0.2">
      <c r="AA223">
        <f t="shared" si="21"/>
        <v>18</v>
      </c>
      <c r="AB223" s="24">
        <f t="shared" si="19"/>
        <v>2.16</v>
      </c>
      <c r="AC223" s="57">
        <f t="shared" si="22"/>
        <v>0</v>
      </c>
      <c r="AD223" s="57">
        <f t="shared" si="20"/>
        <v>0</v>
      </c>
      <c r="AE223" s="56">
        <f t="shared" si="17"/>
        <v>77.866666666666674</v>
      </c>
      <c r="AF223" s="57">
        <f t="shared" si="18"/>
        <v>77.866666666666674</v>
      </c>
      <c r="AG223" s="24">
        <f t="shared" si="23"/>
        <v>0</v>
      </c>
      <c r="AH223" s="24">
        <f t="shared" si="24"/>
        <v>0</v>
      </c>
      <c r="AI223" s="24">
        <f t="shared" si="25"/>
        <v>-13.333333333333334</v>
      </c>
      <c r="AJ223" s="24">
        <f t="shared" si="26"/>
        <v>106.66666666666667</v>
      </c>
      <c r="AK223" s="58">
        <f t="shared" si="27"/>
        <v>4</v>
      </c>
      <c r="AL223" s="58">
        <f t="shared" si="28"/>
        <v>2000</v>
      </c>
      <c r="AM223" s="58">
        <f t="shared" si="29"/>
        <v>0</v>
      </c>
    </row>
    <row r="224" spans="5:39" ht="20.100000000000001" customHeight="1" x14ac:dyDescent="0.2">
      <c r="AA224">
        <f t="shared" si="21"/>
        <v>19</v>
      </c>
      <c r="AB224" s="24">
        <f t="shared" si="19"/>
        <v>2.2799999999999998</v>
      </c>
      <c r="AC224" s="57">
        <f t="shared" si="22"/>
        <v>0</v>
      </c>
      <c r="AD224" s="57">
        <f t="shared" si="20"/>
        <v>0</v>
      </c>
      <c r="AE224" s="56">
        <f t="shared" si="17"/>
        <v>76.26666666666668</v>
      </c>
      <c r="AF224" s="57">
        <f t="shared" si="18"/>
        <v>76.26666666666668</v>
      </c>
      <c r="AG224" s="24">
        <f t="shared" si="23"/>
        <v>0</v>
      </c>
      <c r="AH224" s="24">
        <f t="shared" si="24"/>
        <v>0</v>
      </c>
      <c r="AI224" s="24">
        <f t="shared" si="25"/>
        <v>-13.333333333333334</v>
      </c>
      <c r="AJ224" s="24">
        <f t="shared" si="26"/>
        <v>106.66666666666667</v>
      </c>
      <c r="AK224" s="58">
        <f t="shared" si="27"/>
        <v>4</v>
      </c>
      <c r="AL224" s="58">
        <f t="shared" si="28"/>
        <v>2000</v>
      </c>
      <c r="AM224" s="58">
        <f t="shared" si="29"/>
        <v>0</v>
      </c>
    </row>
    <row r="225" spans="27:39" ht="20.100000000000001" customHeight="1" x14ac:dyDescent="0.2">
      <c r="AA225">
        <f t="shared" si="21"/>
        <v>20</v>
      </c>
      <c r="AB225" s="24">
        <f t="shared" si="19"/>
        <v>2.4</v>
      </c>
      <c r="AC225" s="57">
        <f t="shared" si="22"/>
        <v>0</v>
      </c>
      <c r="AD225" s="57">
        <f t="shared" si="20"/>
        <v>0</v>
      </c>
      <c r="AE225" s="56">
        <f t="shared" si="17"/>
        <v>74.666666666666671</v>
      </c>
      <c r="AF225" s="57">
        <f t="shared" si="18"/>
        <v>74.666666666666671</v>
      </c>
      <c r="AG225" s="24">
        <f t="shared" si="23"/>
        <v>0</v>
      </c>
      <c r="AH225" s="24">
        <f t="shared" si="24"/>
        <v>0</v>
      </c>
      <c r="AI225" s="24">
        <f t="shared" si="25"/>
        <v>-13.333333333333334</v>
      </c>
      <c r="AJ225" s="24">
        <f t="shared" si="26"/>
        <v>106.66666666666667</v>
      </c>
      <c r="AK225" s="58">
        <f t="shared" si="27"/>
        <v>4</v>
      </c>
      <c r="AL225" s="58">
        <f t="shared" si="28"/>
        <v>2000</v>
      </c>
      <c r="AM225" s="58">
        <f t="shared" si="29"/>
        <v>0</v>
      </c>
    </row>
    <row r="226" spans="27:39" ht="20.100000000000001" customHeight="1" x14ac:dyDescent="0.2">
      <c r="AA226">
        <f t="shared" si="21"/>
        <v>21</v>
      </c>
      <c r="AB226" s="24">
        <f t="shared" si="19"/>
        <v>2.52</v>
      </c>
      <c r="AC226" s="57">
        <f t="shared" si="22"/>
        <v>0</v>
      </c>
      <c r="AD226" s="57">
        <f t="shared" si="20"/>
        <v>0</v>
      </c>
      <c r="AE226" s="56">
        <f t="shared" si="17"/>
        <v>73.066666666666663</v>
      </c>
      <c r="AF226" s="57">
        <f t="shared" si="18"/>
        <v>73.066666666666663</v>
      </c>
      <c r="AG226" s="24">
        <f t="shared" si="23"/>
        <v>0</v>
      </c>
      <c r="AH226" s="24">
        <f t="shared" si="24"/>
        <v>0</v>
      </c>
      <c r="AI226" s="24">
        <f t="shared" si="25"/>
        <v>-13.333333333333334</v>
      </c>
      <c r="AJ226" s="24">
        <f t="shared" si="26"/>
        <v>106.66666666666667</v>
      </c>
      <c r="AK226" s="58">
        <f t="shared" si="27"/>
        <v>4</v>
      </c>
      <c r="AL226" s="58">
        <f t="shared" si="28"/>
        <v>2000</v>
      </c>
      <c r="AM226" s="58">
        <f t="shared" si="29"/>
        <v>0</v>
      </c>
    </row>
    <row r="227" spans="27:39" ht="20.100000000000001" customHeight="1" x14ac:dyDescent="0.2">
      <c r="AA227">
        <f t="shared" si="21"/>
        <v>22</v>
      </c>
      <c r="AB227" s="24">
        <f t="shared" si="19"/>
        <v>2.64</v>
      </c>
      <c r="AC227" s="57">
        <f t="shared" si="22"/>
        <v>0</v>
      </c>
      <c r="AD227" s="57">
        <f t="shared" si="20"/>
        <v>0</v>
      </c>
      <c r="AE227" s="56">
        <f t="shared" si="17"/>
        <v>71.466666666666669</v>
      </c>
      <c r="AF227" s="57">
        <f t="shared" si="18"/>
        <v>71.466666666666669</v>
      </c>
      <c r="AG227" s="24">
        <f t="shared" si="23"/>
        <v>0</v>
      </c>
      <c r="AH227" s="24">
        <f t="shared" si="24"/>
        <v>0</v>
      </c>
      <c r="AI227" s="24">
        <f t="shared" si="25"/>
        <v>-13.333333333333334</v>
      </c>
      <c r="AJ227" s="24">
        <f t="shared" si="26"/>
        <v>106.66666666666667</v>
      </c>
      <c r="AK227" s="58">
        <f t="shared" si="27"/>
        <v>4</v>
      </c>
      <c r="AL227" s="58">
        <f t="shared" si="28"/>
        <v>2000</v>
      </c>
      <c r="AM227" s="58">
        <f t="shared" si="29"/>
        <v>0</v>
      </c>
    </row>
    <row r="228" spans="27:39" ht="20.100000000000001" customHeight="1" x14ac:dyDescent="0.2">
      <c r="AA228">
        <f t="shared" si="21"/>
        <v>23</v>
      </c>
      <c r="AB228" s="24">
        <f t="shared" si="19"/>
        <v>2.76</v>
      </c>
      <c r="AC228" s="57">
        <f t="shared" si="22"/>
        <v>0</v>
      </c>
      <c r="AD228" s="57">
        <f t="shared" si="20"/>
        <v>0</v>
      </c>
      <c r="AE228" s="56">
        <f t="shared" si="17"/>
        <v>69.866666666666674</v>
      </c>
      <c r="AF228" s="57">
        <f t="shared" si="18"/>
        <v>69.866666666666674</v>
      </c>
      <c r="AG228" s="24">
        <f t="shared" si="23"/>
        <v>0</v>
      </c>
      <c r="AH228" s="24">
        <f t="shared" si="24"/>
        <v>0</v>
      </c>
      <c r="AI228" s="24">
        <f t="shared" si="25"/>
        <v>-13.333333333333334</v>
      </c>
      <c r="AJ228" s="24">
        <f t="shared" si="26"/>
        <v>106.66666666666667</v>
      </c>
      <c r="AK228" s="58">
        <f t="shared" si="27"/>
        <v>4</v>
      </c>
      <c r="AL228" s="58">
        <f t="shared" si="28"/>
        <v>2000</v>
      </c>
      <c r="AM228" s="58">
        <f t="shared" si="29"/>
        <v>0</v>
      </c>
    </row>
    <row r="229" spans="27:39" ht="20.100000000000001" customHeight="1" x14ac:dyDescent="0.2">
      <c r="AA229">
        <f t="shared" si="21"/>
        <v>24</v>
      </c>
      <c r="AB229" s="24">
        <f t="shared" si="19"/>
        <v>2.88</v>
      </c>
      <c r="AC229" s="57">
        <f t="shared" si="22"/>
        <v>0</v>
      </c>
      <c r="AD229" s="57">
        <f t="shared" si="20"/>
        <v>0</v>
      </c>
      <c r="AE229" s="56">
        <f t="shared" si="17"/>
        <v>68.26666666666668</v>
      </c>
      <c r="AF229" s="57">
        <f t="shared" si="18"/>
        <v>68.26666666666668</v>
      </c>
      <c r="AG229" s="24">
        <f t="shared" si="23"/>
        <v>0</v>
      </c>
      <c r="AH229" s="24">
        <f t="shared" si="24"/>
        <v>0</v>
      </c>
      <c r="AI229" s="24">
        <f t="shared" si="25"/>
        <v>-13.333333333333334</v>
      </c>
      <c r="AJ229" s="24">
        <f t="shared" si="26"/>
        <v>106.66666666666667</v>
      </c>
      <c r="AK229" s="58">
        <f t="shared" si="27"/>
        <v>4</v>
      </c>
      <c r="AL229" s="58">
        <f t="shared" si="28"/>
        <v>2000</v>
      </c>
      <c r="AM229" s="58">
        <f t="shared" si="29"/>
        <v>0</v>
      </c>
    </row>
    <row r="230" spans="27:39" ht="20.100000000000001" customHeight="1" x14ac:dyDescent="0.2">
      <c r="AA230">
        <f t="shared" si="21"/>
        <v>25</v>
      </c>
      <c r="AB230" s="24">
        <f t="shared" si="19"/>
        <v>3</v>
      </c>
      <c r="AC230" s="57">
        <f t="shared" si="22"/>
        <v>0</v>
      </c>
      <c r="AD230" s="57">
        <f t="shared" si="20"/>
        <v>0</v>
      </c>
      <c r="AE230" s="56">
        <f t="shared" si="17"/>
        <v>66.666666666666671</v>
      </c>
      <c r="AF230" s="57">
        <f t="shared" si="18"/>
        <v>66.666666666666671</v>
      </c>
      <c r="AG230" s="24">
        <f t="shared" si="23"/>
        <v>0</v>
      </c>
      <c r="AH230" s="24">
        <f t="shared" si="24"/>
        <v>0</v>
      </c>
      <c r="AI230" s="24">
        <f t="shared" si="25"/>
        <v>-13.333333333333334</v>
      </c>
      <c r="AJ230" s="24">
        <f t="shared" si="26"/>
        <v>106.66666666666667</v>
      </c>
      <c r="AK230" s="58">
        <f t="shared" si="27"/>
        <v>4</v>
      </c>
      <c r="AL230" s="58">
        <f t="shared" si="28"/>
        <v>2000</v>
      </c>
      <c r="AM230" s="58">
        <f t="shared" si="29"/>
        <v>0</v>
      </c>
    </row>
    <row r="231" spans="27:39" ht="20.100000000000001" customHeight="1" x14ac:dyDescent="0.2">
      <c r="AA231">
        <f t="shared" si="21"/>
        <v>26</v>
      </c>
      <c r="AB231" s="24">
        <f t="shared" si="19"/>
        <v>3.12</v>
      </c>
      <c r="AC231" s="57">
        <f t="shared" si="22"/>
        <v>0</v>
      </c>
      <c r="AD231" s="57">
        <f t="shared" si="20"/>
        <v>0</v>
      </c>
      <c r="AE231" s="56">
        <f t="shared" si="17"/>
        <v>65.066666666666663</v>
      </c>
      <c r="AF231" s="57">
        <f t="shared" si="18"/>
        <v>65.066666666666663</v>
      </c>
      <c r="AG231" s="24">
        <f t="shared" si="23"/>
        <v>0</v>
      </c>
      <c r="AH231" s="24">
        <f t="shared" si="24"/>
        <v>0</v>
      </c>
      <c r="AI231" s="24">
        <f t="shared" si="25"/>
        <v>-13.333333333333334</v>
      </c>
      <c r="AJ231" s="24">
        <f t="shared" si="26"/>
        <v>106.66666666666667</v>
      </c>
      <c r="AK231" s="58">
        <f t="shared" si="27"/>
        <v>4</v>
      </c>
      <c r="AL231" s="58">
        <f t="shared" si="28"/>
        <v>2000</v>
      </c>
      <c r="AM231" s="58">
        <f t="shared" si="29"/>
        <v>0</v>
      </c>
    </row>
    <row r="232" spans="27:39" ht="20.100000000000001" customHeight="1" x14ac:dyDescent="0.2">
      <c r="AA232">
        <f t="shared" si="21"/>
        <v>27</v>
      </c>
      <c r="AB232" s="24">
        <f t="shared" si="19"/>
        <v>3.24</v>
      </c>
      <c r="AC232" s="57">
        <f t="shared" si="22"/>
        <v>0</v>
      </c>
      <c r="AD232" s="57">
        <f t="shared" si="20"/>
        <v>0</v>
      </c>
      <c r="AE232" s="56">
        <f t="shared" si="17"/>
        <v>63.466666666666669</v>
      </c>
      <c r="AF232" s="57">
        <f t="shared" si="18"/>
        <v>63.466666666666669</v>
      </c>
      <c r="AG232" s="24">
        <f t="shared" si="23"/>
        <v>0</v>
      </c>
      <c r="AH232" s="24">
        <f t="shared" si="24"/>
        <v>0</v>
      </c>
      <c r="AI232" s="24">
        <f t="shared" si="25"/>
        <v>-13.333333333333334</v>
      </c>
      <c r="AJ232" s="24">
        <f t="shared" si="26"/>
        <v>106.66666666666667</v>
      </c>
      <c r="AK232" s="58">
        <f t="shared" si="27"/>
        <v>4</v>
      </c>
      <c r="AL232" s="58">
        <f t="shared" si="28"/>
        <v>2000</v>
      </c>
      <c r="AM232" s="58">
        <f t="shared" si="29"/>
        <v>0</v>
      </c>
    </row>
    <row r="233" spans="27:39" ht="20.100000000000001" customHeight="1" x14ac:dyDescent="0.2">
      <c r="AA233">
        <f t="shared" si="21"/>
        <v>28</v>
      </c>
      <c r="AB233" s="24">
        <f t="shared" si="19"/>
        <v>3.36</v>
      </c>
      <c r="AC233" s="57">
        <f t="shared" si="22"/>
        <v>0</v>
      </c>
      <c r="AD233" s="57">
        <f t="shared" si="20"/>
        <v>0</v>
      </c>
      <c r="AE233" s="56">
        <f t="shared" si="17"/>
        <v>61.866666666666674</v>
      </c>
      <c r="AF233" s="57">
        <f t="shared" si="18"/>
        <v>61.866666666666674</v>
      </c>
      <c r="AG233" s="24">
        <f t="shared" si="23"/>
        <v>0</v>
      </c>
      <c r="AH233" s="24">
        <f t="shared" si="24"/>
        <v>0</v>
      </c>
      <c r="AI233" s="24">
        <f t="shared" si="25"/>
        <v>-13.333333333333334</v>
      </c>
      <c r="AJ233" s="24">
        <f t="shared" si="26"/>
        <v>106.66666666666667</v>
      </c>
      <c r="AK233" s="58">
        <f t="shared" si="27"/>
        <v>4</v>
      </c>
      <c r="AL233" s="58">
        <f t="shared" si="28"/>
        <v>2000</v>
      </c>
      <c r="AM233" s="58">
        <f t="shared" si="29"/>
        <v>0</v>
      </c>
    </row>
    <row r="234" spans="27:39" ht="20.100000000000001" customHeight="1" x14ac:dyDescent="0.2">
      <c r="AA234">
        <f t="shared" si="21"/>
        <v>29</v>
      </c>
      <c r="AB234" s="24">
        <f t="shared" si="19"/>
        <v>3.48</v>
      </c>
      <c r="AC234" s="57">
        <f t="shared" si="22"/>
        <v>0</v>
      </c>
      <c r="AD234" s="57">
        <f t="shared" si="20"/>
        <v>0</v>
      </c>
      <c r="AE234" s="56">
        <f t="shared" si="17"/>
        <v>60.266666666666673</v>
      </c>
      <c r="AF234" s="57">
        <f t="shared" si="18"/>
        <v>60.266666666666673</v>
      </c>
      <c r="AG234" s="24">
        <f t="shared" si="23"/>
        <v>0</v>
      </c>
      <c r="AH234" s="24">
        <f t="shared" si="24"/>
        <v>0</v>
      </c>
      <c r="AI234" s="24">
        <f t="shared" si="25"/>
        <v>-13.333333333333334</v>
      </c>
      <c r="AJ234" s="24">
        <f t="shared" si="26"/>
        <v>106.66666666666667</v>
      </c>
      <c r="AK234" s="58">
        <f t="shared" si="27"/>
        <v>4</v>
      </c>
      <c r="AL234" s="58">
        <f t="shared" si="28"/>
        <v>2000</v>
      </c>
      <c r="AM234" s="58">
        <f t="shared" si="29"/>
        <v>0</v>
      </c>
    </row>
    <row r="235" spans="27:39" ht="20.100000000000001" customHeight="1" x14ac:dyDescent="0.2">
      <c r="AA235">
        <f t="shared" si="21"/>
        <v>30</v>
      </c>
      <c r="AB235" s="24">
        <f t="shared" si="19"/>
        <v>3.6</v>
      </c>
      <c r="AC235" s="57">
        <f t="shared" si="22"/>
        <v>0</v>
      </c>
      <c r="AD235" s="57">
        <f t="shared" si="20"/>
        <v>0</v>
      </c>
      <c r="AE235" s="56">
        <f t="shared" si="17"/>
        <v>58.666666666666671</v>
      </c>
      <c r="AF235" s="57">
        <f t="shared" si="18"/>
        <v>58.666666666666671</v>
      </c>
      <c r="AG235" s="24">
        <f t="shared" si="23"/>
        <v>0</v>
      </c>
      <c r="AH235" s="24">
        <f t="shared" si="24"/>
        <v>0</v>
      </c>
      <c r="AI235" s="24">
        <f t="shared" si="25"/>
        <v>-13.333333333333334</v>
      </c>
      <c r="AJ235" s="24">
        <f t="shared" si="26"/>
        <v>106.66666666666667</v>
      </c>
      <c r="AK235" s="58">
        <f t="shared" si="27"/>
        <v>4</v>
      </c>
      <c r="AL235" s="58">
        <f t="shared" si="28"/>
        <v>2000</v>
      </c>
      <c r="AM235" s="58">
        <f t="shared" si="29"/>
        <v>0</v>
      </c>
    </row>
    <row r="236" spans="27:39" ht="20.100000000000001" customHeight="1" x14ac:dyDescent="0.2">
      <c r="AA236">
        <f t="shared" si="21"/>
        <v>31</v>
      </c>
      <c r="AB236" s="24">
        <f t="shared" si="19"/>
        <v>3.72</v>
      </c>
      <c r="AC236" s="57">
        <f t="shared" si="22"/>
        <v>0</v>
      </c>
      <c r="AD236" s="57">
        <f t="shared" si="20"/>
        <v>0</v>
      </c>
      <c r="AE236" s="56">
        <f t="shared" si="17"/>
        <v>57.06666666666667</v>
      </c>
      <c r="AF236" s="57">
        <f t="shared" si="18"/>
        <v>57.06666666666667</v>
      </c>
      <c r="AG236" s="24">
        <f t="shared" si="23"/>
        <v>0</v>
      </c>
      <c r="AH236" s="24">
        <f t="shared" si="24"/>
        <v>0</v>
      </c>
      <c r="AI236" s="24">
        <f t="shared" si="25"/>
        <v>-13.333333333333334</v>
      </c>
      <c r="AJ236" s="24">
        <f t="shared" si="26"/>
        <v>106.66666666666667</v>
      </c>
      <c r="AK236" s="58">
        <f t="shared" si="27"/>
        <v>4</v>
      </c>
      <c r="AL236" s="58">
        <f t="shared" si="28"/>
        <v>2000</v>
      </c>
      <c r="AM236" s="58">
        <f t="shared" si="29"/>
        <v>0</v>
      </c>
    </row>
    <row r="237" spans="27:39" ht="20.100000000000001" customHeight="1" x14ac:dyDescent="0.2">
      <c r="AA237">
        <f t="shared" si="21"/>
        <v>32</v>
      </c>
      <c r="AB237" s="24">
        <f t="shared" si="19"/>
        <v>3.84</v>
      </c>
      <c r="AC237" s="57">
        <f t="shared" si="22"/>
        <v>0</v>
      </c>
      <c r="AD237" s="57">
        <f t="shared" si="20"/>
        <v>0</v>
      </c>
      <c r="AE237" s="56">
        <f t="shared" ref="AE237:AE268" si="30" xml:space="preserve"> AJ237 +  AI237*AB237 + AH237*AB237^2*100000/(2*E*I) + AG237*AB237^3*100000/(6*E*I)</f>
        <v>55.466666666666669</v>
      </c>
      <c r="AF237" s="57">
        <f t="shared" ref="AF237:AF268" si="31" xml:space="preserve"> IF( AB237 &lt;= AK237,  AE237,        AE237 + AL237*(AB237 - AK237)^2*100000/(2*E*I)          )</f>
        <v>55.466666666666669</v>
      </c>
      <c r="AG237" s="24">
        <f t="shared" si="23"/>
        <v>0</v>
      </c>
      <c r="AH237" s="24">
        <f t="shared" si="24"/>
        <v>0</v>
      </c>
      <c r="AI237" s="24">
        <f t="shared" si="25"/>
        <v>-13.333333333333334</v>
      </c>
      <c r="AJ237" s="24">
        <f t="shared" si="26"/>
        <v>106.66666666666667</v>
      </c>
      <c r="AK237" s="58">
        <f t="shared" si="27"/>
        <v>4</v>
      </c>
      <c r="AL237" s="58">
        <f t="shared" si="28"/>
        <v>2000</v>
      </c>
      <c r="AM237" s="58">
        <f t="shared" si="29"/>
        <v>0</v>
      </c>
    </row>
    <row r="238" spans="27:39" ht="20.100000000000001" customHeight="1" x14ac:dyDescent="0.2">
      <c r="AA238">
        <f t="shared" si="21"/>
        <v>33</v>
      </c>
      <c r="AB238" s="24">
        <f t="shared" si="19"/>
        <v>3.96</v>
      </c>
      <c r="AC238" s="57">
        <f t="shared" si="22"/>
        <v>0</v>
      </c>
      <c r="AD238" s="57">
        <f t="shared" ref="AD238:AD269" si="32" xml:space="preserve"> IF( AB238 &lt;= AK238,  AH238 + AG238*AB238,    AH238 + AG238*AB238  +  AL238           )</f>
        <v>0</v>
      </c>
      <c r="AE238" s="56">
        <f t="shared" si="30"/>
        <v>53.866666666666667</v>
      </c>
      <c r="AF238" s="57">
        <f t="shared" si="31"/>
        <v>53.866666666666667</v>
      </c>
      <c r="AG238" s="24">
        <f t="shared" si="23"/>
        <v>0</v>
      </c>
      <c r="AH238" s="24">
        <f t="shared" si="24"/>
        <v>0</v>
      </c>
      <c r="AI238" s="24">
        <f t="shared" si="25"/>
        <v>-13.333333333333334</v>
      </c>
      <c r="AJ238" s="24">
        <f t="shared" si="26"/>
        <v>106.66666666666667</v>
      </c>
      <c r="AK238" s="58">
        <f t="shared" si="27"/>
        <v>4</v>
      </c>
      <c r="AL238" s="58">
        <f t="shared" si="28"/>
        <v>2000</v>
      </c>
      <c r="AM238" s="58">
        <f t="shared" si="29"/>
        <v>0</v>
      </c>
    </row>
    <row r="239" spans="27:39" ht="20.100000000000001" customHeight="1" x14ac:dyDescent="0.2">
      <c r="AA239">
        <f t="shared" si="21"/>
        <v>34</v>
      </c>
      <c r="AB239" s="24">
        <f t="shared" si="19"/>
        <v>4.08</v>
      </c>
      <c r="AC239" s="57">
        <f t="shared" si="22"/>
        <v>0</v>
      </c>
      <c r="AD239" s="57">
        <f t="shared" si="32"/>
        <v>2000</v>
      </c>
      <c r="AE239" s="56">
        <f t="shared" si="30"/>
        <v>52.266666666666666</v>
      </c>
      <c r="AF239" s="57">
        <f t="shared" si="31"/>
        <v>52.271999999999998</v>
      </c>
      <c r="AG239" s="24">
        <f t="shared" si="23"/>
        <v>0</v>
      </c>
      <c r="AH239" s="24">
        <f t="shared" si="24"/>
        <v>0</v>
      </c>
      <c r="AI239" s="24">
        <f t="shared" si="25"/>
        <v>-13.333333333333334</v>
      </c>
      <c r="AJ239" s="24">
        <f t="shared" si="26"/>
        <v>106.66666666666667</v>
      </c>
      <c r="AK239" s="58">
        <f t="shared" si="27"/>
        <v>4</v>
      </c>
      <c r="AL239" s="58">
        <f t="shared" si="28"/>
        <v>2000</v>
      </c>
      <c r="AM239" s="58">
        <f t="shared" si="29"/>
        <v>0</v>
      </c>
    </row>
    <row r="240" spans="27:39" ht="20.100000000000001" customHeight="1" x14ac:dyDescent="0.2">
      <c r="AA240">
        <f t="shared" si="21"/>
        <v>35</v>
      </c>
      <c r="AB240" s="24">
        <f t="shared" si="19"/>
        <v>4.2</v>
      </c>
      <c r="AC240" s="57">
        <f t="shared" si="22"/>
        <v>0</v>
      </c>
      <c r="AD240" s="57">
        <f t="shared" si="32"/>
        <v>2000</v>
      </c>
      <c r="AE240" s="56">
        <f t="shared" si="30"/>
        <v>50.666666666666664</v>
      </c>
      <c r="AF240" s="57">
        <f t="shared" si="31"/>
        <v>50.699999999999996</v>
      </c>
      <c r="AG240" s="24">
        <f t="shared" si="23"/>
        <v>0</v>
      </c>
      <c r="AH240" s="24">
        <f t="shared" si="24"/>
        <v>0</v>
      </c>
      <c r="AI240" s="24">
        <f t="shared" si="25"/>
        <v>-13.333333333333334</v>
      </c>
      <c r="AJ240" s="24">
        <f t="shared" si="26"/>
        <v>106.66666666666667</v>
      </c>
      <c r="AK240" s="58">
        <f t="shared" si="27"/>
        <v>4</v>
      </c>
      <c r="AL240" s="58">
        <f t="shared" si="28"/>
        <v>2000</v>
      </c>
      <c r="AM240" s="58">
        <f t="shared" si="29"/>
        <v>0</v>
      </c>
    </row>
    <row r="241" spans="27:39" ht="20.100000000000001" customHeight="1" x14ac:dyDescent="0.2">
      <c r="AA241">
        <f t="shared" si="21"/>
        <v>36</v>
      </c>
      <c r="AB241" s="24">
        <f t="shared" si="19"/>
        <v>4.32</v>
      </c>
      <c r="AC241" s="57">
        <f t="shared" si="22"/>
        <v>0</v>
      </c>
      <c r="AD241" s="57">
        <f t="shared" si="32"/>
        <v>2000</v>
      </c>
      <c r="AE241" s="56">
        <f t="shared" si="30"/>
        <v>49.066666666666663</v>
      </c>
      <c r="AF241" s="57">
        <f t="shared" si="31"/>
        <v>49.151999999999994</v>
      </c>
      <c r="AG241" s="24">
        <f t="shared" si="23"/>
        <v>0</v>
      </c>
      <c r="AH241" s="24">
        <f t="shared" si="24"/>
        <v>0</v>
      </c>
      <c r="AI241" s="24">
        <f t="shared" si="25"/>
        <v>-13.333333333333334</v>
      </c>
      <c r="AJ241" s="24">
        <f t="shared" si="26"/>
        <v>106.66666666666667</v>
      </c>
      <c r="AK241" s="58">
        <f t="shared" si="27"/>
        <v>4</v>
      </c>
      <c r="AL241" s="58">
        <f t="shared" si="28"/>
        <v>2000</v>
      </c>
      <c r="AM241" s="58">
        <f t="shared" si="29"/>
        <v>0</v>
      </c>
    </row>
    <row r="242" spans="27:39" ht="20.100000000000001" customHeight="1" x14ac:dyDescent="0.2">
      <c r="AA242">
        <f t="shared" si="21"/>
        <v>37</v>
      </c>
      <c r="AB242" s="24">
        <f t="shared" si="19"/>
        <v>4.4400000000000004</v>
      </c>
      <c r="AC242" s="57">
        <f t="shared" si="22"/>
        <v>0</v>
      </c>
      <c r="AD242" s="57">
        <f t="shared" si="32"/>
        <v>2000</v>
      </c>
      <c r="AE242" s="56">
        <f t="shared" si="30"/>
        <v>47.466666666666661</v>
      </c>
      <c r="AF242" s="57">
        <f t="shared" si="31"/>
        <v>47.627999999999993</v>
      </c>
      <c r="AG242" s="24">
        <f t="shared" si="23"/>
        <v>0</v>
      </c>
      <c r="AH242" s="24">
        <f t="shared" si="24"/>
        <v>0</v>
      </c>
      <c r="AI242" s="24">
        <f t="shared" si="25"/>
        <v>-13.333333333333334</v>
      </c>
      <c r="AJ242" s="24">
        <f t="shared" si="26"/>
        <v>106.66666666666667</v>
      </c>
      <c r="AK242" s="58">
        <f t="shared" si="27"/>
        <v>4</v>
      </c>
      <c r="AL242" s="58">
        <f t="shared" si="28"/>
        <v>2000</v>
      </c>
      <c r="AM242" s="58">
        <f t="shared" si="29"/>
        <v>0</v>
      </c>
    </row>
    <row r="243" spans="27:39" ht="20.100000000000001" customHeight="1" x14ac:dyDescent="0.2">
      <c r="AA243">
        <f t="shared" si="21"/>
        <v>38</v>
      </c>
      <c r="AB243" s="24">
        <f t="shared" si="19"/>
        <v>4.5599999999999996</v>
      </c>
      <c r="AC243" s="57">
        <f t="shared" si="22"/>
        <v>0</v>
      </c>
      <c r="AD243" s="57">
        <f t="shared" si="32"/>
        <v>2000</v>
      </c>
      <c r="AE243" s="56">
        <f t="shared" si="30"/>
        <v>45.866666666666674</v>
      </c>
      <c r="AF243" s="57">
        <f t="shared" si="31"/>
        <v>46.128000000000007</v>
      </c>
      <c r="AG243" s="24">
        <f t="shared" si="23"/>
        <v>0</v>
      </c>
      <c r="AH243" s="24">
        <f t="shared" si="24"/>
        <v>0</v>
      </c>
      <c r="AI243" s="24">
        <f t="shared" si="25"/>
        <v>-13.333333333333334</v>
      </c>
      <c r="AJ243" s="24">
        <f t="shared" si="26"/>
        <v>106.66666666666667</v>
      </c>
      <c r="AK243" s="58">
        <f t="shared" si="27"/>
        <v>4</v>
      </c>
      <c r="AL243" s="58">
        <f t="shared" si="28"/>
        <v>2000</v>
      </c>
      <c r="AM243" s="58">
        <f t="shared" si="29"/>
        <v>0</v>
      </c>
    </row>
    <row r="244" spans="27:39" ht="20.100000000000001" customHeight="1" x14ac:dyDescent="0.2">
      <c r="AA244">
        <f t="shared" si="21"/>
        <v>39</v>
      </c>
      <c r="AB244" s="24">
        <f t="shared" si="19"/>
        <v>4.68</v>
      </c>
      <c r="AC244" s="57">
        <f t="shared" si="22"/>
        <v>0</v>
      </c>
      <c r="AD244" s="57">
        <f t="shared" si="32"/>
        <v>2000</v>
      </c>
      <c r="AE244" s="56">
        <f t="shared" si="30"/>
        <v>44.266666666666673</v>
      </c>
      <c r="AF244" s="57">
        <f t="shared" si="31"/>
        <v>44.652000000000008</v>
      </c>
      <c r="AG244" s="24">
        <f t="shared" si="23"/>
        <v>0</v>
      </c>
      <c r="AH244" s="24">
        <f t="shared" si="24"/>
        <v>0</v>
      </c>
      <c r="AI244" s="24">
        <f t="shared" si="25"/>
        <v>-13.333333333333334</v>
      </c>
      <c r="AJ244" s="24">
        <f t="shared" si="26"/>
        <v>106.66666666666667</v>
      </c>
      <c r="AK244" s="58">
        <f t="shared" si="27"/>
        <v>4</v>
      </c>
      <c r="AL244" s="58">
        <f t="shared" si="28"/>
        <v>2000</v>
      </c>
      <c r="AM244" s="58">
        <f t="shared" si="29"/>
        <v>0</v>
      </c>
    </row>
    <row r="245" spans="27:39" ht="20.100000000000001" customHeight="1" x14ac:dyDescent="0.2">
      <c r="AA245">
        <f t="shared" si="21"/>
        <v>40</v>
      </c>
      <c r="AB245" s="24">
        <f t="shared" si="19"/>
        <v>4.8</v>
      </c>
      <c r="AC245" s="57">
        <f t="shared" si="22"/>
        <v>0</v>
      </c>
      <c r="AD245" s="57">
        <f t="shared" si="32"/>
        <v>2000</v>
      </c>
      <c r="AE245" s="56">
        <f t="shared" si="30"/>
        <v>42.666666666666671</v>
      </c>
      <c r="AF245" s="57">
        <f t="shared" si="31"/>
        <v>43.2</v>
      </c>
      <c r="AG245" s="24">
        <f t="shared" si="23"/>
        <v>0</v>
      </c>
      <c r="AH245" s="24">
        <f t="shared" si="24"/>
        <v>0</v>
      </c>
      <c r="AI245" s="24">
        <f t="shared" si="25"/>
        <v>-13.333333333333334</v>
      </c>
      <c r="AJ245" s="24">
        <f t="shared" si="26"/>
        <v>106.66666666666667</v>
      </c>
      <c r="AK245" s="58">
        <f t="shared" si="27"/>
        <v>4</v>
      </c>
      <c r="AL245" s="58">
        <f t="shared" si="28"/>
        <v>2000</v>
      </c>
      <c r="AM245" s="58">
        <f t="shared" si="29"/>
        <v>0</v>
      </c>
    </row>
    <row r="246" spans="27:39" ht="20.100000000000001" customHeight="1" x14ac:dyDescent="0.2">
      <c r="AA246">
        <f t="shared" si="21"/>
        <v>41</v>
      </c>
      <c r="AB246" s="24">
        <f t="shared" si="19"/>
        <v>4.92</v>
      </c>
      <c r="AC246" s="57">
        <f t="shared" si="22"/>
        <v>0</v>
      </c>
      <c r="AD246" s="57">
        <f t="shared" si="32"/>
        <v>2000</v>
      </c>
      <c r="AE246" s="56">
        <f t="shared" si="30"/>
        <v>41.066666666666663</v>
      </c>
      <c r="AF246" s="57">
        <f t="shared" si="31"/>
        <v>41.771999999999998</v>
      </c>
      <c r="AG246" s="24">
        <f t="shared" si="23"/>
        <v>0</v>
      </c>
      <c r="AH246" s="24">
        <f t="shared" si="24"/>
        <v>0</v>
      </c>
      <c r="AI246" s="24">
        <f t="shared" si="25"/>
        <v>-13.333333333333334</v>
      </c>
      <c r="AJ246" s="24">
        <f t="shared" si="26"/>
        <v>106.66666666666667</v>
      </c>
      <c r="AK246" s="58">
        <f t="shared" si="27"/>
        <v>4</v>
      </c>
      <c r="AL246" s="58">
        <f t="shared" si="28"/>
        <v>2000</v>
      </c>
      <c r="AM246" s="58">
        <f t="shared" si="29"/>
        <v>0</v>
      </c>
    </row>
    <row r="247" spans="27:39" ht="20.100000000000001" customHeight="1" x14ac:dyDescent="0.2">
      <c r="AA247">
        <f t="shared" si="21"/>
        <v>42</v>
      </c>
      <c r="AB247" s="24">
        <f t="shared" si="19"/>
        <v>5.04</v>
      </c>
      <c r="AC247" s="57">
        <f t="shared" si="22"/>
        <v>0</v>
      </c>
      <c r="AD247" s="57">
        <f t="shared" si="32"/>
        <v>2000</v>
      </c>
      <c r="AE247" s="56">
        <f t="shared" si="30"/>
        <v>39.466666666666669</v>
      </c>
      <c r="AF247" s="57">
        <f t="shared" si="31"/>
        <v>40.368000000000002</v>
      </c>
      <c r="AG247" s="24">
        <f t="shared" si="23"/>
        <v>0</v>
      </c>
      <c r="AH247" s="24">
        <f t="shared" si="24"/>
        <v>0</v>
      </c>
      <c r="AI247" s="24">
        <f t="shared" si="25"/>
        <v>-13.333333333333334</v>
      </c>
      <c r="AJ247" s="24">
        <f t="shared" si="26"/>
        <v>106.66666666666667</v>
      </c>
      <c r="AK247" s="58">
        <f t="shared" si="27"/>
        <v>4</v>
      </c>
      <c r="AL247" s="58">
        <f t="shared" si="28"/>
        <v>2000</v>
      </c>
      <c r="AM247" s="58">
        <f t="shared" si="29"/>
        <v>0</v>
      </c>
    </row>
    <row r="248" spans="27:39" ht="20.100000000000001" customHeight="1" x14ac:dyDescent="0.2">
      <c r="AA248">
        <f t="shared" si="21"/>
        <v>43</v>
      </c>
      <c r="AB248" s="24">
        <f t="shared" si="19"/>
        <v>5.16</v>
      </c>
      <c r="AC248" s="57">
        <f t="shared" si="22"/>
        <v>0</v>
      </c>
      <c r="AD248" s="57">
        <f t="shared" si="32"/>
        <v>2000</v>
      </c>
      <c r="AE248" s="56">
        <f t="shared" si="30"/>
        <v>37.86666666666666</v>
      </c>
      <c r="AF248" s="57">
        <f t="shared" si="31"/>
        <v>38.987999999999992</v>
      </c>
      <c r="AG248" s="24">
        <f t="shared" si="23"/>
        <v>0</v>
      </c>
      <c r="AH248" s="24">
        <f t="shared" si="24"/>
        <v>0</v>
      </c>
      <c r="AI248" s="24">
        <f t="shared" si="25"/>
        <v>-13.333333333333334</v>
      </c>
      <c r="AJ248" s="24">
        <f t="shared" si="26"/>
        <v>106.66666666666667</v>
      </c>
      <c r="AK248" s="58">
        <f t="shared" si="27"/>
        <v>4</v>
      </c>
      <c r="AL248" s="58">
        <f t="shared" si="28"/>
        <v>2000</v>
      </c>
      <c r="AM248" s="58">
        <f t="shared" si="29"/>
        <v>0</v>
      </c>
    </row>
    <row r="249" spans="27:39" ht="20.100000000000001" customHeight="1" x14ac:dyDescent="0.2">
      <c r="AA249">
        <f t="shared" si="21"/>
        <v>44</v>
      </c>
      <c r="AB249" s="24">
        <f t="shared" si="19"/>
        <v>5.28</v>
      </c>
      <c r="AC249" s="57">
        <f t="shared" si="22"/>
        <v>0</v>
      </c>
      <c r="AD249" s="57">
        <f t="shared" si="32"/>
        <v>2000</v>
      </c>
      <c r="AE249" s="56">
        <f t="shared" si="30"/>
        <v>36.266666666666666</v>
      </c>
      <c r="AF249" s="57">
        <f t="shared" si="31"/>
        <v>37.631999999999998</v>
      </c>
      <c r="AG249" s="24">
        <f t="shared" si="23"/>
        <v>0</v>
      </c>
      <c r="AH249" s="24">
        <f t="shared" si="24"/>
        <v>0</v>
      </c>
      <c r="AI249" s="24">
        <f t="shared" si="25"/>
        <v>-13.333333333333334</v>
      </c>
      <c r="AJ249" s="24">
        <f t="shared" si="26"/>
        <v>106.66666666666667</v>
      </c>
      <c r="AK249" s="58">
        <f t="shared" si="27"/>
        <v>4</v>
      </c>
      <c r="AL249" s="58">
        <f t="shared" si="28"/>
        <v>2000</v>
      </c>
      <c r="AM249" s="58">
        <f t="shared" si="29"/>
        <v>0</v>
      </c>
    </row>
    <row r="250" spans="27:39" ht="20.100000000000001" customHeight="1" x14ac:dyDescent="0.2">
      <c r="AA250">
        <f t="shared" si="21"/>
        <v>45</v>
      </c>
      <c r="AB250" s="24">
        <f t="shared" si="19"/>
        <v>5.4</v>
      </c>
      <c r="AC250" s="57">
        <f t="shared" si="22"/>
        <v>0</v>
      </c>
      <c r="AD250" s="57">
        <f t="shared" si="32"/>
        <v>2000</v>
      </c>
      <c r="AE250" s="56">
        <f t="shared" si="30"/>
        <v>34.666666666666657</v>
      </c>
      <c r="AF250" s="57">
        <f t="shared" si="31"/>
        <v>36.29999999999999</v>
      </c>
      <c r="AG250" s="24">
        <f t="shared" si="23"/>
        <v>0</v>
      </c>
      <c r="AH250" s="24">
        <f t="shared" si="24"/>
        <v>0</v>
      </c>
      <c r="AI250" s="24">
        <f t="shared" si="25"/>
        <v>-13.333333333333334</v>
      </c>
      <c r="AJ250" s="24">
        <f t="shared" si="26"/>
        <v>106.66666666666667</v>
      </c>
      <c r="AK250" s="58">
        <f t="shared" si="27"/>
        <v>4</v>
      </c>
      <c r="AL250" s="58">
        <f t="shared" si="28"/>
        <v>2000</v>
      </c>
      <c r="AM250" s="58">
        <f t="shared" si="29"/>
        <v>0</v>
      </c>
    </row>
    <row r="251" spans="27:39" ht="20.100000000000001" customHeight="1" x14ac:dyDescent="0.2">
      <c r="AA251">
        <f t="shared" si="21"/>
        <v>46</v>
      </c>
      <c r="AB251" s="24">
        <f t="shared" si="19"/>
        <v>5.52</v>
      </c>
      <c r="AC251" s="57">
        <f t="shared" si="22"/>
        <v>0</v>
      </c>
      <c r="AD251" s="57">
        <f t="shared" si="32"/>
        <v>2000</v>
      </c>
      <c r="AE251" s="56">
        <f t="shared" si="30"/>
        <v>33.066666666666677</v>
      </c>
      <c r="AF251" s="57">
        <f t="shared" si="31"/>
        <v>34.992000000000012</v>
      </c>
      <c r="AG251" s="24">
        <f t="shared" si="23"/>
        <v>0</v>
      </c>
      <c r="AH251" s="24">
        <f t="shared" si="24"/>
        <v>0</v>
      </c>
      <c r="AI251" s="24">
        <f t="shared" si="25"/>
        <v>-13.333333333333334</v>
      </c>
      <c r="AJ251" s="24">
        <f t="shared" si="26"/>
        <v>106.66666666666667</v>
      </c>
      <c r="AK251" s="58">
        <f t="shared" si="27"/>
        <v>4</v>
      </c>
      <c r="AL251" s="58">
        <f t="shared" si="28"/>
        <v>2000</v>
      </c>
      <c r="AM251" s="58">
        <f t="shared" si="29"/>
        <v>0</v>
      </c>
    </row>
    <row r="252" spans="27:39" ht="20.100000000000001" customHeight="1" x14ac:dyDescent="0.2">
      <c r="AA252">
        <f t="shared" si="21"/>
        <v>47</v>
      </c>
      <c r="AB252" s="24">
        <f t="shared" si="19"/>
        <v>5.64</v>
      </c>
      <c r="AC252" s="57">
        <f t="shared" si="22"/>
        <v>0</v>
      </c>
      <c r="AD252" s="57">
        <f t="shared" si="32"/>
        <v>2000</v>
      </c>
      <c r="AE252" s="56">
        <f t="shared" si="30"/>
        <v>31.466666666666669</v>
      </c>
      <c r="AF252" s="57">
        <f t="shared" si="31"/>
        <v>33.707999999999998</v>
      </c>
      <c r="AG252" s="24">
        <f t="shared" si="23"/>
        <v>0</v>
      </c>
      <c r="AH252" s="24">
        <f t="shared" si="24"/>
        <v>0</v>
      </c>
      <c r="AI252" s="24">
        <f t="shared" si="25"/>
        <v>-13.333333333333334</v>
      </c>
      <c r="AJ252" s="24">
        <f t="shared" si="26"/>
        <v>106.66666666666667</v>
      </c>
      <c r="AK252" s="58">
        <f t="shared" si="27"/>
        <v>4</v>
      </c>
      <c r="AL252" s="58">
        <f t="shared" si="28"/>
        <v>2000</v>
      </c>
      <c r="AM252" s="58">
        <f t="shared" si="29"/>
        <v>0</v>
      </c>
    </row>
    <row r="253" spans="27:39" ht="20.100000000000001" customHeight="1" x14ac:dyDescent="0.2">
      <c r="AA253">
        <f t="shared" si="21"/>
        <v>48</v>
      </c>
      <c r="AB253" s="24">
        <f t="shared" si="19"/>
        <v>5.76</v>
      </c>
      <c r="AC253" s="57">
        <f t="shared" si="22"/>
        <v>0</v>
      </c>
      <c r="AD253" s="57">
        <f t="shared" si="32"/>
        <v>2000</v>
      </c>
      <c r="AE253" s="56">
        <f t="shared" si="30"/>
        <v>29.866666666666674</v>
      </c>
      <c r="AF253" s="57">
        <f t="shared" si="31"/>
        <v>32.448000000000008</v>
      </c>
      <c r="AG253" s="24">
        <f t="shared" si="23"/>
        <v>0</v>
      </c>
      <c r="AH253" s="24">
        <f t="shared" si="24"/>
        <v>0</v>
      </c>
      <c r="AI253" s="24">
        <f t="shared" si="25"/>
        <v>-13.333333333333334</v>
      </c>
      <c r="AJ253" s="24">
        <f t="shared" si="26"/>
        <v>106.66666666666667</v>
      </c>
      <c r="AK253" s="58">
        <f t="shared" si="27"/>
        <v>4</v>
      </c>
      <c r="AL253" s="58">
        <f t="shared" si="28"/>
        <v>2000</v>
      </c>
      <c r="AM253" s="58">
        <f t="shared" si="29"/>
        <v>0</v>
      </c>
    </row>
    <row r="254" spans="27:39" ht="20.100000000000001" customHeight="1" x14ac:dyDescent="0.2">
      <c r="AA254">
        <f t="shared" si="21"/>
        <v>49</v>
      </c>
      <c r="AB254" s="24">
        <f t="shared" si="19"/>
        <v>5.88</v>
      </c>
      <c r="AC254" s="57">
        <f t="shared" si="22"/>
        <v>0</v>
      </c>
      <c r="AD254" s="57">
        <f t="shared" si="32"/>
        <v>2000</v>
      </c>
      <c r="AE254" s="56">
        <f t="shared" si="30"/>
        <v>28.266666666666666</v>
      </c>
      <c r="AF254" s="57">
        <f t="shared" si="31"/>
        <v>31.212</v>
      </c>
      <c r="AG254" s="24">
        <f t="shared" si="23"/>
        <v>0</v>
      </c>
      <c r="AH254" s="24">
        <f t="shared" si="24"/>
        <v>0</v>
      </c>
      <c r="AI254" s="24">
        <f t="shared" si="25"/>
        <v>-13.333333333333334</v>
      </c>
      <c r="AJ254" s="24">
        <f t="shared" si="26"/>
        <v>106.66666666666667</v>
      </c>
      <c r="AK254" s="58">
        <f t="shared" si="27"/>
        <v>4</v>
      </c>
      <c r="AL254" s="58">
        <f t="shared" si="28"/>
        <v>2000</v>
      </c>
      <c r="AM254" s="58">
        <f t="shared" si="29"/>
        <v>0</v>
      </c>
    </row>
    <row r="255" spans="27:39" ht="20.100000000000001" customHeight="1" x14ac:dyDescent="0.2">
      <c r="AA255">
        <f t="shared" si="21"/>
        <v>50</v>
      </c>
      <c r="AB255" s="24">
        <f t="shared" si="19"/>
        <v>6</v>
      </c>
      <c r="AC255" s="57">
        <f t="shared" si="22"/>
        <v>0</v>
      </c>
      <c r="AD255" s="57">
        <f t="shared" si="32"/>
        <v>2000</v>
      </c>
      <c r="AE255" s="56">
        <f t="shared" si="30"/>
        <v>26.666666666666671</v>
      </c>
      <c r="AF255" s="57">
        <f t="shared" si="31"/>
        <v>30.000000000000004</v>
      </c>
      <c r="AG255" s="24">
        <f t="shared" si="23"/>
        <v>0</v>
      </c>
      <c r="AH255" s="24">
        <f t="shared" si="24"/>
        <v>0</v>
      </c>
      <c r="AI255" s="24">
        <f t="shared" si="25"/>
        <v>-13.333333333333334</v>
      </c>
      <c r="AJ255" s="24">
        <f t="shared" si="26"/>
        <v>106.66666666666667</v>
      </c>
      <c r="AK255" s="58">
        <f t="shared" si="27"/>
        <v>4</v>
      </c>
      <c r="AL255" s="58">
        <f t="shared" si="28"/>
        <v>2000</v>
      </c>
      <c r="AM255" s="58">
        <f t="shared" si="29"/>
        <v>0</v>
      </c>
    </row>
    <row r="256" spans="27:39" ht="20.100000000000001" customHeight="1" x14ac:dyDescent="0.2">
      <c r="AA256">
        <f t="shared" si="21"/>
        <v>51</v>
      </c>
      <c r="AB256" s="24">
        <f t="shared" si="19"/>
        <v>6.12</v>
      </c>
      <c r="AC256" s="57">
        <f t="shared" si="22"/>
        <v>0</v>
      </c>
      <c r="AD256" s="57">
        <f t="shared" si="32"/>
        <v>2000</v>
      </c>
      <c r="AE256" s="56">
        <f t="shared" si="30"/>
        <v>25.066666666666663</v>
      </c>
      <c r="AF256" s="57">
        <f t="shared" si="31"/>
        <v>28.811999999999998</v>
      </c>
      <c r="AG256" s="24">
        <f t="shared" si="23"/>
        <v>0</v>
      </c>
      <c r="AH256" s="24">
        <f t="shared" si="24"/>
        <v>0</v>
      </c>
      <c r="AI256" s="24">
        <f t="shared" si="25"/>
        <v>-13.333333333333334</v>
      </c>
      <c r="AJ256" s="24">
        <f t="shared" si="26"/>
        <v>106.66666666666667</v>
      </c>
      <c r="AK256" s="58">
        <f t="shared" si="27"/>
        <v>4</v>
      </c>
      <c r="AL256" s="58">
        <f t="shared" si="28"/>
        <v>2000</v>
      </c>
      <c r="AM256" s="58">
        <f t="shared" si="29"/>
        <v>0</v>
      </c>
    </row>
    <row r="257" spans="27:39" ht="20.100000000000001" customHeight="1" x14ac:dyDescent="0.2">
      <c r="AA257">
        <f t="shared" si="21"/>
        <v>52</v>
      </c>
      <c r="AB257" s="24">
        <f t="shared" si="19"/>
        <v>6.24</v>
      </c>
      <c r="AC257" s="57">
        <f t="shared" si="22"/>
        <v>0</v>
      </c>
      <c r="AD257" s="57">
        <f t="shared" si="32"/>
        <v>2000</v>
      </c>
      <c r="AE257" s="56">
        <f t="shared" si="30"/>
        <v>23.466666666666669</v>
      </c>
      <c r="AF257" s="57">
        <f t="shared" si="31"/>
        <v>27.648000000000003</v>
      </c>
      <c r="AG257" s="24">
        <f t="shared" si="23"/>
        <v>0</v>
      </c>
      <c r="AH257" s="24">
        <f t="shared" si="24"/>
        <v>0</v>
      </c>
      <c r="AI257" s="24">
        <f t="shared" si="25"/>
        <v>-13.333333333333334</v>
      </c>
      <c r="AJ257" s="24">
        <f t="shared" si="26"/>
        <v>106.66666666666667</v>
      </c>
      <c r="AK257" s="58">
        <f t="shared" si="27"/>
        <v>4</v>
      </c>
      <c r="AL257" s="58">
        <f t="shared" si="28"/>
        <v>2000</v>
      </c>
      <c r="AM257" s="58">
        <f t="shared" si="29"/>
        <v>0</v>
      </c>
    </row>
    <row r="258" spans="27:39" ht="20.100000000000001" customHeight="1" x14ac:dyDescent="0.2">
      <c r="AA258">
        <f t="shared" si="21"/>
        <v>53</v>
      </c>
      <c r="AB258" s="24">
        <f t="shared" si="19"/>
        <v>6.36</v>
      </c>
      <c r="AC258" s="57">
        <f t="shared" si="22"/>
        <v>0</v>
      </c>
      <c r="AD258" s="57">
        <f t="shared" si="32"/>
        <v>2000</v>
      </c>
      <c r="AE258" s="56">
        <f t="shared" si="30"/>
        <v>21.86666666666666</v>
      </c>
      <c r="AF258" s="57">
        <f t="shared" si="31"/>
        <v>26.507999999999996</v>
      </c>
      <c r="AG258" s="24">
        <f t="shared" si="23"/>
        <v>0</v>
      </c>
      <c r="AH258" s="24">
        <f t="shared" si="24"/>
        <v>0</v>
      </c>
      <c r="AI258" s="24">
        <f t="shared" si="25"/>
        <v>-13.333333333333334</v>
      </c>
      <c r="AJ258" s="24">
        <f t="shared" si="26"/>
        <v>106.66666666666667</v>
      </c>
      <c r="AK258" s="58">
        <f t="shared" si="27"/>
        <v>4</v>
      </c>
      <c r="AL258" s="58">
        <f t="shared" si="28"/>
        <v>2000</v>
      </c>
      <c r="AM258" s="58">
        <f t="shared" si="29"/>
        <v>0</v>
      </c>
    </row>
    <row r="259" spans="27:39" ht="20.100000000000001" customHeight="1" x14ac:dyDescent="0.2">
      <c r="AA259">
        <f t="shared" si="21"/>
        <v>54</v>
      </c>
      <c r="AB259" s="24">
        <f t="shared" si="19"/>
        <v>6.48</v>
      </c>
      <c r="AC259" s="57">
        <f t="shared" si="22"/>
        <v>0</v>
      </c>
      <c r="AD259" s="57">
        <f t="shared" si="32"/>
        <v>2000</v>
      </c>
      <c r="AE259" s="56">
        <f t="shared" si="30"/>
        <v>20.266666666666666</v>
      </c>
      <c r="AF259" s="57">
        <f t="shared" si="31"/>
        <v>25.392000000000003</v>
      </c>
      <c r="AG259" s="24">
        <f t="shared" si="23"/>
        <v>0</v>
      </c>
      <c r="AH259" s="24">
        <f t="shared" si="24"/>
        <v>0</v>
      </c>
      <c r="AI259" s="24">
        <f t="shared" si="25"/>
        <v>-13.333333333333334</v>
      </c>
      <c r="AJ259" s="24">
        <f t="shared" si="26"/>
        <v>106.66666666666667</v>
      </c>
      <c r="AK259" s="58">
        <f t="shared" si="27"/>
        <v>4</v>
      </c>
      <c r="AL259" s="58">
        <f t="shared" si="28"/>
        <v>2000</v>
      </c>
      <c r="AM259" s="58">
        <f t="shared" si="29"/>
        <v>0</v>
      </c>
    </row>
    <row r="260" spans="27:39" ht="20.100000000000001" customHeight="1" x14ac:dyDescent="0.2">
      <c r="AA260">
        <f t="shared" si="21"/>
        <v>55</v>
      </c>
      <c r="AB260" s="24">
        <f t="shared" si="19"/>
        <v>6.6</v>
      </c>
      <c r="AC260" s="57">
        <f t="shared" si="22"/>
        <v>0</v>
      </c>
      <c r="AD260" s="57">
        <f t="shared" si="32"/>
        <v>2000</v>
      </c>
      <c r="AE260" s="56">
        <f t="shared" si="30"/>
        <v>18.666666666666671</v>
      </c>
      <c r="AF260" s="57">
        <f t="shared" si="31"/>
        <v>24.300000000000004</v>
      </c>
      <c r="AG260" s="24">
        <f t="shared" si="23"/>
        <v>0</v>
      </c>
      <c r="AH260" s="24">
        <f t="shared" si="24"/>
        <v>0</v>
      </c>
      <c r="AI260" s="24">
        <f t="shared" si="25"/>
        <v>-13.333333333333334</v>
      </c>
      <c r="AJ260" s="24">
        <f t="shared" si="26"/>
        <v>106.66666666666667</v>
      </c>
      <c r="AK260" s="58">
        <f t="shared" si="27"/>
        <v>4</v>
      </c>
      <c r="AL260" s="58">
        <f t="shared" si="28"/>
        <v>2000</v>
      </c>
      <c r="AM260" s="58">
        <f t="shared" si="29"/>
        <v>0</v>
      </c>
    </row>
    <row r="261" spans="27:39" ht="20.100000000000001" customHeight="1" x14ac:dyDescent="0.2">
      <c r="AA261">
        <f t="shared" si="21"/>
        <v>56</v>
      </c>
      <c r="AB261" s="24">
        <f t="shared" si="19"/>
        <v>6.72</v>
      </c>
      <c r="AC261" s="57">
        <f t="shared" si="22"/>
        <v>0</v>
      </c>
      <c r="AD261" s="57">
        <f t="shared" si="32"/>
        <v>2000</v>
      </c>
      <c r="AE261" s="56">
        <f t="shared" si="30"/>
        <v>17.066666666666677</v>
      </c>
      <c r="AF261" s="57">
        <f t="shared" si="31"/>
        <v>23.23200000000001</v>
      </c>
      <c r="AG261" s="24">
        <f t="shared" si="23"/>
        <v>0</v>
      </c>
      <c r="AH261" s="24">
        <f t="shared" si="24"/>
        <v>0</v>
      </c>
      <c r="AI261" s="24">
        <f t="shared" si="25"/>
        <v>-13.333333333333334</v>
      </c>
      <c r="AJ261" s="24">
        <f t="shared" si="26"/>
        <v>106.66666666666667</v>
      </c>
      <c r="AK261" s="58">
        <f t="shared" si="27"/>
        <v>4</v>
      </c>
      <c r="AL261" s="58">
        <f t="shared" si="28"/>
        <v>2000</v>
      </c>
      <c r="AM261" s="58">
        <f t="shared" si="29"/>
        <v>0</v>
      </c>
    </row>
    <row r="262" spans="27:39" ht="20.100000000000001" customHeight="1" x14ac:dyDescent="0.2">
      <c r="AA262">
        <f t="shared" si="21"/>
        <v>57</v>
      </c>
      <c r="AB262" s="24">
        <f t="shared" si="19"/>
        <v>6.84</v>
      </c>
      <c r="AC262" s="57">
        <f t="shared" si="22"/>
        <v>0</v>
      </c>
      <c r="AD262" s="57">
        <f t="shared" si="32"/>
        <v>2000</v>
      </c>
      <c r="AE262" s="56">
        <f t="shared" si="30"/>
        <v>15.466666666666669</v>
      </c>
      <c r="AF262" s="57">
        <f t="shared" si="31"/>
        <v>22.188000000000002</v>
      </c>
      <c r="AG262" s="24">
        <f t="shared" si="23"/>
        <v>0</v>
      </c>
      <c r="AH262" s="24">
        <f t="shared" si="24"/>
        <v>0</v>
      </c>
      <c r="AI262" s="24">
        <f t="shared" si="25"/>
        <v>-13.333333333333334</v>
      </c>
      <c r="AJ262" s="24">
        <f t="shared" si="26"/>
        <v>106.66666666666667</v>
      </c>
      <c r="AK262" s="58">
        <f t="shared" si="27"/>
        <v>4</v>
      </c>
      <c r="AL262" s="58">
        <f t="shared" si="28"/>
        <v>2000</v>
      </c>
      <c r="AM262" s="58">
        <f t="shared" si="29"/>
        <v>0</v>
      </c>
    </row>
    <row r="263" spans="27:39" ht="20.100000000000001" customHeight="1" x14ac:dyDescent="0.2">
      <c r="AA263">
        <f t="shared" si="21"/>
        <v>58</v>
      </c>
      <c r="AB263" s="24">
        <f t="shared" si="19"/>
        <v>6.96</v>
      </c>
      <c r="AC263" s="57">
        <f t="shared" si="22"/>
        <v>0</v>
      </c>
      <c r="AD263" s="57">
        <f t="shared" si="32"/>
        <v>2000</v>
      </c>
      <c r="AE263" s="56">
        <f t="shared" si="30"/>
        <v>13.866666666666674</v>
      </c>
      <c r="AF263" s="57">
        <f t="shared" si="31"/>
        <v>21.168000000000006</v>
      </c>
      <c r="AG263" s="24">
        <f t="shared" si="23"/>
        <v>0</v>
      </c>
      <c r="AH263" s="24">
        <f t="shared" si="24"/>
        <v>0</v>
      </c>
      <c r="AI263" s="24">
        <f t="shared" si="25"/>
        <v>-13.333333333333334</v>
      </c>
      <c r="AJ263" s="24">
        <f t="shared" si="26"/>
        <v>106.66666666666667</v>
      </c>
      <c r="AK263" s="58">
        <f t="shared" si="27"/>
        <v>4</v>
      </c>
      <c r="AL263" s="58">
        <f t="shared" si="28"/>
        <v>2000</v>
      </c>
      <c r="AM263" s="58">
        <f t="shared" si="29"/>
        <v>0</v>
      </c>
    </row>
    <row r="264" spans="27:39" ht="20.100000000000001" customHeight="1" x14ac:dyDescent="0.2">
      <c r="AA264">
        <f t="shared" si="21"/>
        <v>59</v>
      </c>
      <c r="AB264" s="24">
        <f t="shared" si="19"/>
        <v>7.08</v>
      </c>
      <c r="AC264" s="57">
        <f t="shared" si="22"/>
        <v>0</v>
      </c>
      <c r="AD264" s="57">
        <f t="shared" si="32"/>
        <v>2000</v>
      </c>
      <c r="AE264" s="56">
        <f t="shared" si="30"/>
        <v>12.266666666666666</v>
      </c>
      <c r="AF264" s="57">
        <f t="shared" si="31"/>
        <v>20.171999999999997</v>
      </c>
      <c r="AG264" s="24">
        <f t="shared" si="23"/>
        <v>0</v>
      </c>
      <c r="AH264" s="24">
        <f t="shared" si="24"/>
        <v>0</v>
      </c>
      <c r="AI264" s="24">
        <f t="shared" si="25"/>
        <v>-13.333333333333334</v>
      </c>
      <c r="AJ264" s="24">
        <f t="shared" si="26"/>
        <v>106.66666666666667</v>
      </c>
      <c r="AK264" s="58">
        <f t="shared" si="27"/>
        <v>4</v>
      </c>
      <c r="AL264" s="58">
        <f t="shared" si="28"/>
        <v>2000</v>
      </c>
      <c r="AM264" s="58">
        <f t="shared" si="29"/>
        <v>0</v>
      </c>
    </row>
    <row r="265" spans="27:39" ht="20.100000000000001" customHeight="1" x14ac:dyDescent="0.2">
      <c r="AA265">
        <f t="shared" si="21"/>
        <v>60</v>
      </c>
      <c r="AB265" s="24">
        <f t="shared" si="19"/>
        <v>7.2</v>
      </c>
      <c r="AC265" s="57">
        <f t="shared" si="22"/>
        <v>0</v>
      </c>
      <c r="AD265" s="57">
        <f t="shared" si="32"/>
        <v>2000</v>
      </c>
      <c r="AE265" s="56">
        <f t="shared" si="30"/>
        <v>10.666666666666671</v>
      </c>
      <c r="AF265" s="57">
        <f t="shared" si="31"/>
        <v>19.200000000000006</v>
      </c>
      <c r="AG265" s="24">
        <f t="shared" si="23"/>
        <v>0</v>
      </c>
      <c r="AH265" s="24">
        <f t="shared" si="24"/>
        <v>0</v>
      </c>
      <c r="AI265" s="24">
        <f t="shared" si="25"/>
        <v>-13.333333333333334</v>
      </c>
      <c r="AJ265" s="24">
        <f t="shared" si="26"/>
        <v>106.66666666666667</v>
      </c>
      <c r="AK265" s="58">
        <f t="shared" si="27"/>
        <v>4</v>
      </c>
      <c r="AL265" s="58">
        <f t="shared" si="28"/>
        <v>2000</v>
      </c>
      <c r="AM265" s="58">
        <f t="shared" si="29"/>
        <v>0</v>
      </c>
    </row>
    <row r="266" spans="27:39" ht="20.100000000000001" customHeight="1" x14ac:dyDescent="0.2">
      <c r="AA266">
        <f t="shared" si="21"/>
        <v>61</v>
      </c>
      <c r="AB266" s="24">
        <f t="shared" si="19"/>
        <v>7.32</v>
      </c>
      <c r="AC266" s="57">
        <f t="shared" si="22"/>
        <v>0</v>
      </c>
      <c r="AD266" s="57">
        <f t="shared" si="32"/>
        <v>2000</v>
      </c>
      <c r="AE266" s="56">
        <f t="shared" si="30"/>
        <v>9.0666666666666629</v>
      </c>
      <c r="AF266" s="57">
        <f t="shared" si="31"/>
        <v>18.251999999999999</v>
      </c>
      <c r="AG266" s="24">
        <f t="shared" si="23"/>
        <v>0</v>
      </c>
      <c r="AH266" s="24">
        <f t="shared" si="24"/>
        <v>0</v>
      </c>
      <c r="AI266" s="24">
        <f t="shared" si="25"/>
        <v>-13.333333333333334</v>
      </c>
      <c r="AJ266" s="24">
        <f t="shared" si="26"/>
        <v>106.66666666666667</v>
      </c>
      <c r="AK266" s="58">
        <f t="shared" si="27"/>
        <v>4</v>
      </c>
      <c r="AL266" s="58">
        <f t="shared" si="28"/>
        <v>2000</v>
      </c>
      <c r="AM266" s="58">
        <f t="shared" si="29"/>
        <v>0</v>
      </c>
    </row>
    <row r="267" spans="27:39" ht="20.100000000000001" customHeight="1" x14ac:dyDescent="0.2">
      <c r="AA267">
        <f t="shared" si="21"/>
        <v>62</v>
      </c>
      <c r="AB267" s="24">
        <f t="shared" si="19"/>
        <v>7.44</v>
      </c>
      <c r="AC267" s="57">
        <f t="shared" si="22"/>
        <v>0</v>
      </c>
      <c r="AD267" s="57">
        <f t="shared" si="32"/>
        <v>2000</v>
      </c>
      <c r="AE267" s="56">
        <f t="shared" si="30"/>
        <v>7.4666666666666686</v>
      </c>
      <c r="AF267" s="57">
        <f t="shared" si="31"/>
        <v>17.328000000000003</v>
      </c>
      <c r="AG267" s="24">
        <f t="shared" si="23"/>
        <v>0</v>
      </c>
      <c r="AH267" s="24">
        <f t="shared" si="24"/>
        <v>0</v>
      </c>
      <c r="AI267" s="24">
        <f t="shared" si="25"/>
        <v>-13.333333333333334</v>
      </c>
      <c r="AJ267" s="24">
        <f t="shared" si="26"/>
        <v>106.66666666666667</v>
      </c>
      <c r="AK267" s="58">
        <f t="shared" si="27"/>
        <v>4</v>
      </c>
      <c r="AL267" s="58">
        <f t="shared" si="28"/>
        <v>2000</v>
      </c>
      <c r="AM267" s="58">
        <f t="shared" si="29"/>
        <v>0</v>
      </c>
    </row>
    <row r="268" spans="27:39" ht="20.100000000000001" customHeight="1" x14ac:dyDescent="0.2">
      <c r="AA268">
        <f t="shared" si="21"/>
        <v>63</v>
      </c>
      <c r="AB268" s="24">
        <f t="shared" si="19"/>
        <v>7.56</v>
      </c>
      <c r="AC268" s="57">
        <f t="shared" si="22"/>
        <v>0</v>
      </c>
      <c r="AD268" s="57">
        <f t="shared" si="32"/>
        <v>2000</v>
      </c>
      <c r="AE268" s="56">
        <f t="shared" si="30"/>
        <v>5.8666666666666742</v>
      </c>
      <c r="AF268" s="57">
        <f t="shared" si="31"/>
        <v>16.428000000000004</v>
      </c>
      <c r="AG268" s="24">
        <f t="shared" si="23"/>
        <v>0</v>
      </c>
      <c r="AH268" s="24">
        <f t="shared" si="24"/>
        <v>0</v>
      </c>
      <c r="AI268" s="24">
        <f t="shared" si="25"/>
        <v>-13.333333333333334</v>
      </c>
      <c r="AJ268" s="24">
        <f t="shared" si="26"/>
        <v>106.66666666666667</v>
      </c>
      <c r="AK268" s="58">
        <f t="shared" si="27"/>
        <v>4</v>
      </c>
      <c r="AL268" s="58">
        <f t="shared" si="28"/>
        <v>2000</v>
      </c>
      <c r="AM268" s="58">
        <f t="shared" si="29"/>
        <v>0</v>
      </c>
    </row>
    <row r="269" spans="27:39" ht="20.100000000000001" customHeight="1" x14ac:dyDescent="0.2">
      <c r="AA269">
        <f t="shared" si="21"/>
        <v>64</v>
      </c>
      <c r="AB269" s="24">
        <f t="shared" si="19"/>
        <v>7.68</v>
      </c>
      <c r="AC269" s="57">
        <f t="shared" si="22"/>
        <v>0</v>
      </c>
      <c r="AD269" s="57">
        <f t="shared" si="32"/>
        <v>2000</v>
      </c>
      <c r="AE269" s="56">
        <f t="shared" ref="AE269:AE305" si="33" xml:space="preserve"> AJ269 +  AI269*AB269 + AH269*AB269^2*100000/(2*E*I) + AG269*AB269^3*100000/(6*E*I)</f>
        <v>4.2666666666666657</v>
      </c>
      <c r="AF269" s="57">
        <f t="shared" ref="AF269:AF300" si="34" xml:space="preserve"> IF( AB269 &lt;= AK269,  AE269,        AE269 + AL269*(AB269 - AK269)^2*100000/(2*E*I)          )</f>
        <v>15.551999999999998</v>
      </c>
      <c r="AG269" s="24">
        <f t="shared" si="23"/>
        <v>0</v>
      </c>
      <c r="AH269" s="24">
        <f t="shared" si="24"/>
        <v>0</v>
      </c>
      <c r="AI269" s="24">
        <f t="shared" si="25"/>
        <v>-13.333333333333334</v>
      </c>
      <c r="AJ269" s="24">
        <f t="shared" si="26"/>
        <v>106.66666666666667</v>
      </c>
      <c r="AK269" s="58">
        <f t="shared" si="27"/>
        <v>4</v>
      </c>
      <c r="AL269" s="58">
        <f t="shared" si="28"/>
        <v>2000</v>
      </c>
      <c r="AM269" s="58">
        <f t="shared" si="29"/>
        <v>0</v>
      </c>
    </row>
    <row r="270" spans="27:39" ht="20.100000000000001" customHeight="1" x14ac:dyDescent="0.2">
      <c r="AA270">
        <f t="shared" si="21"/>
        <v>65</v>
      </c>
      <c r="AB270" s="24">
        <f t="shared" ref="AB270:AB305" si="35" xml:space="preserve"> L*AA270/100</f>
        <v>7.8</v>
      </c>
      <c r="AC270" s="57">
        <f t="shared" si="22"/>
        <v>0</v>
      </c>
      <c r="AD270" s="57">
        <f t="shared" ref="AD270:AD305" si="36" xml:space="preserve"> IF( AB270 &lt;= AK270,  AH270 + AG270*AB270,    AH270 + AG270*AB270  +  AL270           )</f>
        <v>2000</v>
      </c>
      <c r="AE270" s="56">
        <f t="shared" si="33"/>
        <v>2.6666666666666714</v>
      </c>
      <c r="AF270" s="57">
        <f t="shared" si="34"/>
        <v>14.700000000000005</v>
      </c>
      <c r="AG270" s="24">
        <f t="shared" si="23"/>
        <v>0</v>
      </c>
      <c r="AH270" s="24">
        <f t="shared" si="24"/>
        <v>0</v>
      </c>
      <c r="AI270" s="24">
        <f t="shared" si="25"/>
        <v>-13.333333333333334</v>
      </c>
      <c r="AJ270" s="24">
        <f t="shared" si="26"/>
        <v>106.66666666666667</v>
      </c>
      <c r="AK270" s="58">
        <f t="shared" si="27"/>
        <v>4</v>
      </c>
      <c r="AL270" s="58">
        <f t="shared" si="28"/>
        <v>2000</v>
      </c>
      <c r="AM270" s="58">
        <f t="shared" si="29"/>
        <v>0</v>
      </c>
    </row>
    <row r="271" spans="27:39" ht="20.100000000000001" customHeight="1" x14ac:dyDescent="0.2">
      <c r="AA271">
        <f t="shared" ref="AA271:AA305" si="37">AA270+1</f>
        <v>66</v>
      </c>
      <c r="AB271" s="24">
        <f t="shared" si="35"/>
        <v>7.92</v>
      </c>
      <c r="AC271" s="57">
        <f t="shared" ref="AC271:AC305" si="38" xml:space="preserve"> IF( AB271 &lt;= AK271,   AG271,    AG271  )</f>
        <v>0</v>
      </c>
      <c r="AD271" s="57">
        <f t="shared" si="36"/>
        <v>2000</v>
      </c>
      <c r="AE271" s="56">
        <f t="shared" si="33"/>
        <v>1.0666666666666629</v>
      </c>
      <c r="AF271" s="57">
        <f t="shared" si="34"/>
        <v>13.871999999999995</v>
      </c>
      <c r="AG271" s="24">
        <f t="shared" ref="AG271:AG305" si="39">AG270</f>
        <v>0</v>
      </c>
      <c r="AH271" s="24">
        <f t="shared" ref="AH271:AH305" si="40">AH270</f>
        <v>0</v>
      </c>
      <c r="AI271" s="24">
        <f t="shared" ref="AI271:AI305" si="41">AI270</f>
        <v>-13.333333333333334</v>
      </c>
      <c r="AJ271" s="24">
        <f t="shared" ref="AJ271:AJ305" si="42">AJ270</f>
        <v>106.66666666666667</v>
      </c>
      <c r="AK271" s="58">
        <f t="shared" ref="AK271:AK305" si="43" xml:space="preserve"> AK270</f>
        <v>4</v>
      </c>
      <c r="AL271" s="58">
        <f t="shared" ref="AL271:AL305" si="44" xml:space="preserve"> AL270</f>
        <v>2000</v>
      </c>
      <c r="AM271" s="58">
        <f t="shared" ref="AM271:AM305" si="45">AM270</f>
        <v>0</v>
      </c>
    </row>
    <row r="272" spans="27:39" ht="20.100000000000001" customHeight="1" x14ac:dyDescent="0.2">
      <c r="AA272">
        <f t="shared" si="37"/>
        <v>67</v>
      </c>
      <c r="AB272" s="24">
        <f t="shared" si="35"/>
        <v>8.0399999999999991</v>
      </c>
      <c r="AC272" s="57">
        <f t="shared" si="38"/>
        <v>0</v>
      </c>
      <c r="AD272" s="57">
        <f t="shared" si="36"/>
        <v>2000</v>
      </c>
      <c r="AE272" s="56">
        <f t="shared" si="33"/>
        <v>-0.53333333333331723</v>
      </c>
      <c r="AF272" s="57">
        <f t="shared" si="34"/>
        <v>13.06800000000001</v>
      </c>
      <c r="AG272" s="24">
        <f t="shared" si="39"/>
        <v>0</v>
      </c>
      <c r="AH272" s="24">
        <f t="shared" si="40"/>
        <v>0</v>
      </c>
      <c r="AI272" s="24">
        <f t="shared" si="41"/>
        <v>-13.333333333333334</v>
      </c>
      <c r="AJ272" s="24">
        <f t="shared" si="42"/>
        <v>106.66666666666667</v>
      </c>
      <c r="AK272" s="58">
        <f t="shared" si="43"/>
        <v>4</v>
      </c>
      <c r="AL272" s="58">
        <f t="shared" si="44"/>
        <v>2000</v>
      </c>
      <c r="AM272" s="58">
        <f t="shared" si="45"/>
        <v>0</v>
      </c>
    </row>
    <row r="273" spans="27:39" ht="20.100000000000001" customHeight="1" x14ac:dyDescent="0.2">
      <c r="AA273">
        <f t="shared" si="37"/>
        <v>68</v>
      </c>
      <c r="AB273" s="24">
        <f t="shared" si="35"/>
        <v>8.16</v>
      </c>
      <c r="AC273" s="57">
        <f t="shared" si="38"/>
        <v>0</v>
      </c>
      <c r="AD273" s="57">
        <f t="shared" si="36"/>
        <v>2000</v>
      </c>
      <c r="AE273" s="56">
        <f t="shared" si="33"/>
        <v>-2.13333333333334</v>
      </c>
      <c r="AF273" s="57">
        <f t="shared" si="34"/>
        <v>12.287999999999995</v>
      </c>
      <c r="AG273" s="24">
        <f t="shared" si="39"/>
        <v>0</v>
      </c>
      <c r="AH273" s="24">
        <f t="shared" si="40"/>
        <v>0</v>
      </c>
      <c r="AI273" s="24">
        <f t="shared" si="41"/>
        <v>-13.333333333333334</v>
      </c>
      <c r="AJ273" s="24">
        <f t="shared" si="42"/>
        <v>106.66666666666667</v>
      </c>
      <c r="AK273" s="58">
        <f t="shared" si="43"/>
        <v>4</v>
      </c>
      <c r="AL273" s="58">
        <f t="shared" si="44"/>
        <v>2000</v>
      </c>
      <c r="AM273" s="58">
        <f t="shared" si="45"/>
        <v>0</v>
      </c>
    </row>
    <row r="274" spans="27:39" ht="20.100000000000001" customHeight="1" x14ac:dyDescent="0.2">
      <c r="AA274">
        <f t="shared" si="37"/>
        <v>69</v>
      </c>
      <c r="AB274" s="24">
        <f t="shared" si="35"/>
        <v>8.2799999999999994</v>
      </c>
      <c r="AC274" s="57">
        <f t="shared" si="38"/>
        <v>0</v>
      </c>
      <c r="AD274" s="57">
        <f t="shared" si="36"/>
        <v>2000</v>
      </c>
      <c r="AE274" s="56">
        <f t="shared" si="33"/>
        <v>-3.7333333333333201</v>
      </c>
      <c r="AF274" s="57">
        <f t="shared" si="34"/>
        <v>11.532000000000009</v>
      </c>
      <c r="AG274" s="24">
        <f t="shared" si="39"/>
        <v>0</v>
      </c>
      <c r="AH274" s="24">
        <f t="shared" si="40"/>
        <v>0</v>
      </c>
      <c r="AI274" s="24">
        <f t="shared" si="41"/>
        <v>-13.333333333333334</v>
      </c>
      <c r="AJ274" s="24">
        <f t="shared" si="42"/>
        <v>106.66666666666667</v>
      </c>
      <c r="AK274" s="58">
        <f t="shared" si="43"/>
        <v>4</v>
      </c>
      <c r="AL274" s="58">
        <f t="shared" si="44"/>
        <v>2000</v>
      </c>
      <c r="AM274" s="58">
        <f t="shared" si="45"/>
        <v>0</v>
      </c>
    </row>
    <row r="275" spans="27:39" ht="20.100000000000001" customHeight="1" x14ac:dyDescent="0.2">
      <c r="AA275">
        <f t="shared" si="37"/>
        <v>70</v>
      </c>
      <c r="AB275" s="24">
        <f t="shared" si="35"/>
        <v>8.4</v>
      </c>
      <c r="AC275" s="57">
        <f t="shared" si="38"/>
        <v>0</v>
      </c>
      <c r="AD275" s="57">
        <f t="shared" si="36"/>
        <v>2000</v>
      </c>
      <c r="AE275" s="56">
        <f t="shared" si="33"/>
        <v>-5.3333333333333428</v>
      </c>
      <c r="AF275" s="57">
        <f t="shared" si="34"/>
        <v>10.799999999999994</v>
      </c>
      <c r="AG275" s="24">
        <f t="shared" si="39"/>
        <v>0</v>
      </c>
      <c r="AH275" s="24">
        <f t="shared" si="40"/>
        <v>0</v>
      </c>
      <c r="AI275" s="24">
        <f t="shared" si="41"/>
        <v>-13.333333333333334</v>
      </c>
      <c r="AJ275" s="24">
        <f t="shared" si="42"/>
        <v>106.66666666666667</v>
      </c>
      <c r="AK275" s="58">
        <f t="shared" si="43"/>
        <v>4</v>
      </c>
      <c r="AL275" s="58">
        <f t="shared" si="44"/>
        <v>2000</v>
      </c>
      <c r="AM275" s="58">
        <f t="shared" si="45"/>
        <v>0</v>
      </c>
    </row>
    <row r="276" spans="27:39" ht="20.100000000000001" customHeight="1" x14ac:dyDescent="0.2">
      <c r="AA276">
        <f t="shared" si="37"/>
        <v>71</v>
      </c>
      <c r="AB276" s="24">
        <f t="shared" si="35"/>
        <v>8.52</v>
      </c>
      <c r="AC276" s="57">
        <f t="shared" si="38"/>
        <v>0</v>
      </c>
      <c r="AD276" s="57">
        <f t="shared" si="36"/>
        <v>2000</v>
      </c>
      <c r="AE276" s="56">
        <f t="shared" si="33"/>
        <v>-6.9333333333333229</v>
      </c>
      <c r="AF276" s="57">
        <f t="shared" si="34"/>
        <v>10.092000000000006</v>
      </c>
      <c r="AG276" s="24">
        <f t="shared" si="39"/>
        <v>0</v>
      </c>
      <c r="AH276" s="24">
        <f t="shared" si="40"/>
        <v>0</v>
      </c>
      <c r="AI276" s="24">
        <f t="shared" si="41"/>
        <v>-13.333333333333334</v>
      </c>
      <c r="AJ276" s="24">
        <f t="shared" si="42"/>
        <v>106.66666666666667</v>
      </c>
      <c r="AK276" s="58">
        <f t="shared" si="43"/>
        <v>4</v>
      </c>
      <c r="AL276" s="58">
        <f t="shared" si="44"/>
        <v>2000</v>
      </c>
      <c r="AM276" s="58">
        <f t="shared" si="45"/>
        <v>0</v>
      </c>
    </row>
    <row r="277" spans="27:39" ht="20.100000000000001" customHeight="1" x14ac:dyDescent="0.2">
      <c r="AA277">
        <f t="shared" si="37"/>
        <v>72</v>
      </c>
      <c r="AB277" s="24">
        <f t="shared" si="35"/>
        <v>8.64</v>
      </c>
      <c r="AC277" s="57">
        <f t="shared" si="38"/>
        <v>0</v>
      </c>
      <c r="AD277" s="57">
        <f t="shared" si="36"/>
        <v>2000</v>
      </c>
      <c r="AE277" s="56">
        <f t="shared" si="33"/>
        <v>-8.5333333333333456</v>
      </c>
      <c r="AF277" s="57">
        <f t="shared" si="34"/>
        <v>9.4079999999999906</v>
      </c>
      <c r="AG277" s="24">
        <f t="shared" si="39"/>
        <v>0</v>
      </c>
      <c r="AH277" s="24">
        <f t="shared" si="40"/>
        <v>0</v>
      </c>
      <c r="AI277" s="24">
        <f t="shared" si="41"/>
        <v>-13.333333333333334</v>
      </c>
      <c r="AJ277" s="24">
        <f t="shared" si="42"/>
        <v>106.66666666666667</v>
      </c>
      <c r="AK277" s="58">
        <f t="shared" si="43"/>
        <v>4</v>
      </c>
      <c r="AL277" s="58">
        <f t="shared" si="44"/>
        <v>2000</v>
      </c>
      <c r="AM277" s="58">
        <f t="shared" si="45"/>
        <v>0</v>
      </c>
    </row>
    <row r="278" spans="27:39" ht="20.100000000000001" customHeight="1" x14ac:dyDescent="0.2">
      <c r="AA278">
        <f t="shared" si="37"/>
        <v>73</v>
      </c>
      <c r="AB278" s="24">
        <f t="shared" si="35"/>
        <v>8.76</v>
      </c>
      <c r="AC278" s="57">
        <f t="shared" si="38"/>
        <v>0</v>
      </c>
      <c r="AD278" s="57">
        <f t="shared" si="36"/>
        <v>2000</v>
      </c>
      <c r="AE278" s="56">
        <f t="shared" si="33"/>
        <v>-10.133333333333326</v>
      </c>
      <c r="AF278" s="57">
        <f t="shared" si="34"/>
        <v>8.7480000000000082</v>
      </c>
      <c r="AG278" s="24">
        <f t="shared" si="39"/>
        <v>0</v>
      </c>
      <c r="AH278" s="24">
        <f t="shared" si="40"/>
        <v>0</v>
      </c>
      <c r="AI278" s="24">
        <f t="shared" si="41"/>
        <v>-13.333333333333334</v>
      </c>
      <c r="AJ278" s="24">
        <f t="shared" si="42"/>
        <v>106.66666666666667</v>
      </c>
      <c r="AK278" s="58">
        <f t="shared" si="43"/>
        <v>4</v>
      </c>
      <c r="AL278" s="58">
        <f t="shared" si="44"/>
        <v>2000</v>
      </c>
      <c r="AM278" s="58">
        <f t="shared" si="45"/>
        <v>0</v>
      </c>
    </row>
    <row r="279" spans="27:39" ht="20.100000000000001" customHeight="1" x14ac:dyDescent="0.2">
      <c r="AA279">
        <f t="shared" si="37"/>
        <v>74</v>
      </c>
      <c r="AB279" s="24">
        <f t="shared" si="35"/>
        <v>8.8800000000000008</v>
      </c>
      <c r="AC279" s="57">
        <f t="shared" si="38"/>
        <v>0</v>
      </c>
      <c r="AD279" s="57">
        <f t="shared" si="36"/>
        <v>2000</v>
      </c>
      <c r="AE279" s="56">
        <f t="shared" si="33"/>
        <v>-11.733333333333348</v>
      </c>
      <c r="AF279" s="57">
        <f t="shared" si="34"/>
        <v>8.1119999999999877</v>
      </c>
      <c r="AG279" s="24">
        <f t="shared" si="39"/>
        <v>0</v>
      </c>
      <c r="AH279" s="24">
        <f t="shared" si="40"/>
        <v>0</v>
      </c>
      <c r="AI279" s="24">
        <f t="shared" si="41"/>
        <v>-13.333333333333334</v>
      </c>
      <c r="AJ279" s="24">
        <f t="shared" si="42"/>
        <v>106.66666666666667</v>
      </c>
      <c r="AK279" s="58">
        <f t="shared" si="43"/>
        <v>4</v>
      </c>
      <c r="AL279" s="58">
        <f t="shared" si="44"/>
        <v>2000</v>
      </c>
      <c r="AM279" s="58">
        <f t="shared" si="45"/>
        <v>0</v>
      </c>
    </row>
    <row r="280" spans="27:39" ht="20.100000000000001" customHeight="1" x14ac:dyDescent="0.2">
      <c r="AA280">
        <f t="shared" si="37"/>
        <v>75</v>
      </c>
      <c r="AB280" s="24">
        <f t="shared" si="35"/>
        <v>9</v>
      </c>
      <c r="AC280" s="57">
        <f t="shared" si="38"/>
        <v>0</v>
      </c>
      <c r="AD280" s="57">
        <f t="shared" si="36"/>
        <v>2000</v>
      </c>
      <c r="AE280" s="56">
        <f t="shared" si="33"/>
        <v>-13.333333333333329</v>
      </c>
      <c r="AF280" s="57">
        <f t="shared" si="34"/>
        <v>7.5000000000000036</v>
      </c>
      <c r="AG280" s="24">
        <f t="shared" si="39"/>
        <v>0</v>
      </c>
      <c r="AH280" s="24">
        <f t="shared" si="40"/>
        <v>0</v>
      </c>
      <c r="AI280" s="24">
        <f t="shared" si="41"/>
        <v>-13.333333333333334</v>
      </c>
      <c r="AJ280" s="24">
        <f t="shared" si="42"/>
        <v>106.66666666666667</v>
      </c>
      <c r="AK280" s="58">
        <f t="shared" si="43"/>
        <v>4</v>
      </c>
      <c r="AL280" s="58">
        <f t="shared" si="44"/>
        <v>2000</v>
      </c>
      <c r="AM280" s="58">
        <f t="shared" si="45"/>
        <v>0</v>
      </c>
    </row>
    <row r="281" spans="27:39" ht="20.100000000000001" customHeight="1" x14ac:dyDescent="0.2">
      <c r="AA281">
        <f t="shared" si="37"/>
        <v>76</v>
      </c>
      <c r="AB281" s="24">
        <f t="shared" si="35"/>
        <v>9.1199999999999992</v>
      </c>
      <c r="AC281" s="57">
        <f t="shared" si="38"/>
        <v>0</v>
      </c>
      <c r="AD281" s="57">
        <f t="shared" si="36"/>
        <v>2000</v>
      </c>
      <c r="AE281" s="56">
        <f t="shared" si="33"/>
        <v>-14.933333333333323</v>
      </c>
      <c r="AF281" s="57">
        <f t="shared" si="34"/>
        <v>6.9120000000000026</v>
      </c>
      <c r="AG281" s="24">
        <f t="shared" si="39"/>
        <v>0</v>
      </c>
      <c r="AH281" s="24">
        <f t="shared" si="40"/>
        <v>0</v>
      </c>
      <c r="AI281" s="24">
        <f t="shared" si="41"/>
        <v>-13.333333333333334</v>
      </c>
      <c r="AJ281" s="24">
        <f t="shared" si="42"/>
        <v>106.66666666666667</v>
      </c>
      <c r="AK281" s="58">
        <f t="shared" si="43"/>
        <v>4</v>
      </c>
      <c r="AL281" s="58">
        <f t="shared" si="44"/>
        <v>2000</v>
      </c>
      <c r="AM281" s="58">
        <f t="shared" si="45"/>
        <v>0</v>
      </c>
    </row>
    <row r="282" spans="27:39" ht="20.100000000000001" customHeight="1" x14ac:dyDescent="0.2">
      <c r="AA282">
        <f t="shared" si="37"/>
        <v>77</v>
      </c>
      <c r="AB282" s="24">
        <f t="shared" si="35"/>
        <v>9.24</v>
      </c>
      <c r="AC282" s="57">
        <f t="shared" si="38"/>
        <v>0</v>
      </c>
      <c r="AD282" s="57">
        <f t="shared" si="36"/>
        <v>2000</v>
      </c>
      <c r="AE282" s="56">
        <f t="shared" si="33"/>
        <v>-16.533333333333331</v>
      </c>
      <c r="AF282" s="57">
        <f t="shared" si="34"/>
        <v>6.3480000000000025</v>
      </c>
      <c r="AG282" s="24">
        <f t="shared" si="39"/>
        <v>0</v>
      </c>
      <c r="AH282" s="24">
        <f t="shared" si="40"/>
        <v>0</v>
      </c>
      <c r="AI282" s="24">
        <f t="shared" si="41"/>
        <v>-13.333333333333334</v>
      </c>
      <c r="AJ282" s="24">
        <f t="shared" si="42"/>
        <v>106.66666666666667</v>
      </c>
      <c r="AK282" s="58">
        <f t="shared" si="43"/>
        <v>4</v>
      </c>
      <c r="AL282" s="58">
        <f t="shared" si="44"/>
        <v>2000</v>
      </c>
      <c r="AM282" s="58">
        <f t="shared" si="45"/>
        <v>0</v>
      </c>
    </row>
    <row r="283" spans="27:39" ht="20.100000000000001" customHeight="1" x14ac:dyDescent="0.2">
      <c r="AA283">
        <f t="shared" si="37"/>
        <v>78</v>
      </c>
      <c r="AB283" s="24">
        <f t="shared" si="35"/>
        <v>9.36</v>
      </c>
      <c r="AC283" s="57">
        <f t="shared" si="38"/>
        <v>0</v>
      </c>
      <c r="AD283" s="57">
        <f t="shared" si="36"/>
        <v>2000</v>
      </c>
      <c r="AE283" s="56">
        <f t="shared" si="33"/>
        <v>-18.133333333333326</v>
      </c>
      <c r="AF283" s="57">
        <f t="shared" si="34"/>
        <v>5.8080000000000034</v>
      </c>
      <c r="AG283" s="24">
        <f t="shared" si="39"/>
        <v>0</v>
      </c>
      <c r="AH283" s="24">
        <f t="shared" si="40"/>
        <v>0</v>
      </c>
      <c r="AI283" s="24">
        <f t="shared" si="41"/>
        <v>-13.333333333333334</v>
      </c>
      <c r="AJ283" s="24">
        <f t="shared" si="42"/>
        <v>106.66666666666667</v>
      </c>
      <c r="AK283" s="58">
        <f t="shared" si="43"/>
        <v>4</v>
      </c>
      <c r="AL283" s="58">
        <f t="shared" si="44"/>
        <v>2000</v>
      </c>
      <c r="AM283" s="58">
        <f t="shared" si="45"/>
        <v>0</v>
      </c>
    </row>
    <row r="284" spans="27:39" ht="20.100000000000001" customHeight="1" x14ac:dyDescent="0.2">
      <c r="AA284">
        <f t="shared" si="37"/>
        <v>79</v>
      </c>
      <c r="AB284" s="24">
        <f t="shared" si="35"/>
        <v>9.48</v>
      </c>
      <c r="AC284" s="57">
        <f t="shared" si="38"/>
        <v>0</v>
      </c>
      <c r="AD284" s="57">
        <f t="shared" si="36"/>
        <v>2000</v>
      </c>
      <c r="AE284" s="56">
        <f t="shared" si="33"/>
        <v>-19.733333333333334</v>
      </c>
      <c r="AF284" s="57">
        <f t="shared" si="34"/>
        <v>5.2920000000000016</v>
      </c>
      <c r="AG284" s="24">
        <f t="shared" si="39"/>
        <v>0</v>
      </c>
      <c r="AH284" s="24">
        <f t="shared" si="40"/>
        <v>0</v>
      </c>
      <c r="AI284" s="24">
        <f t="shared" si="41"/>
        <v>-13.333333333333334</v>
      </c>
      <c r="AJ284" s="24">
        <f t="shared" si="42"/>
        <v>106.66666666666667</v>
      </c>
      <c r="AK284" s="58">
        <f t="shared" si="43"/>
        <v>4</v>
      </c>
      <c r="AL284" s="58">
        <f t="shared" si="44"/>
        <v>2000</v>
      </c>
      <c r="AM284" s="58">
        <f t="shared" si="45"/>
        <v>0</v>
      </c>
    </row>
    <row r="285" spans="27:39" ht="20.100000000000001" customHeight="1" x14ac:dyDescent="0.2">
      <c r="AA285">
        <f t="shared" si="37"/>
        <v>80</v>
      </c>
      <c r="AB285" s="24">
        <f t="shared" si="35"/>
        <v>9.6</v>
      </c>
      <c r="AC285" s="57">
        <f t="shared" si="38"/>
        <v>0</v>
      </c>
      <c r="AD285" s="57">
        <f t="shared" si="36"/>
        <v>2000</v>
      </c>
      <c r="AE285" s="56">
        <f t="shared" si="33"/>
        <v>-21.333333333333329</v>
      </c>
      <c r="AF285" s="57">
        <f t="shared" si="34"/>
        <v>4.8000000000000007</v>
      </c>
      <c r="AG285" s="24">
        <f t="shared" si="39"/>
        <v>0</v>
      </c>
      <c r="AH285" s="24">
        <f t="shared" si="40"/>
        <v>0</v>
      </c>
      <c r="AI285" s="24">
        <f t="shared" si="41"/>
        <v>-13.333333333333334</v>
      </c>
      <c r="AJ285" s="24">
        <f t="shared" si="42"/>
        <v>106.66666666666667</v>
      </c>
      <c r="AK285" s="58">
        <f t="shared" si="43"/>
        <v>4</v>
      </c>
      <c r="AL285" s="58">
        <f t="shared" si="44"/>
        <v>2000</v>
      </c>
      <c r="AM285" s="58">
        <f t="shared" si="45"/>
        <v>0</v>
      </c>
    </row>
    <row r="286" spans="27:39" ht="20.100000000000001" customHeight="1" x14ac:dyDescent="0.2">
      <c r="AA286">
        <f t="shared" si="37"/>
        <v>81</v>
      </c>
      <c r="AB286" s="24">
        <f t="shared" si="35"/>
        <v>9.7200000000000006</v>
      </c>
      <c r="AC286" s="57">
        <f t="shared" si="38"/>
        <v>0</v>
      </c>
      <c r="AD286" s="57">
        <f t="shared" si="36"/>
        <v>2000</v>
      </c>
      <c r="AE286" s="56">
        <f t="shared" si="33"/>
        <v>-22.933333333333351</v>
      </c>
      <c r="AF286" s="57">
        <f t="shared" si="34"/>
        <v>4.3319999999999901</v>
      </c>
      <c r="AG286" s="24">
        <f t="shared" si="39"/>
        <v>0</v>
      </c>
      <c r="AH286" s="24">
        <f t="shared" si="40"/>
        <v>0</v>
      </c>
      <c r="AI286" s="24">
        <f t="shared" si="41"/>
        <v>-13.333333333333334</v>
      </c>
      <c r="AJ286" s="24">
        <f t="shared" si="42"/>
        <v>106.66666666666667</v>
      </c>
      <c r="AK286" s="58">
        <f t="shared" si="43"/>
        <v>4</v>
      </c>
      <c r="AL286" s="58">
        <f t="shared" si="44"/>
        <v>2000</v>
      </c>
      <c r="AM286" s="58">
        <f t="shared" si="45"/>
        <v>0</v>
      </c>
    </row>
    <row r="287" spans="27:39" ht="20.100000000000001" customHeight="1" x14ac:dyDescent="0.2">
      <c r="AA287">
        <f t="shared" si="37"/>
        <v>82</v>
      </c>
      <c r="AB287" s="24">
        <f t="shared" si="35"/>
        <v>9.84</v>
      </c>
      <c r="AC287" s="57">
        <f t="shared" si="38"/>
        <v>0</v>
      </c>
      <c r="AD287" s="57">
        <f t="shared" si="36"/>
        <v>2000</v>
      </c>
      <c r="AE287" s="56">
        <f t="shared" si="33"/>
        <v>-24.533333333333346</v>
      </c>
      <c r="AF287" s="57">
        <f t="shared" si="34"/>
        <v>3.8879999999999875</v>
      </c>
      <c r="AG287" s="24">
        <f t="shared" si="39"/>
        <v>0</v>
      </c>
      <c r="AH287" s="24">
        <f t="shared" si="40"/>
        <v>0</v>
      </c>
      <c r="AI287" s="24">
        <f t="shared" si="41"/>
        <v>-13.333333333333334</v>
      </c>
      <c r="AJ287" s="24">
        <f t="shared" si="42"/>
        <v>106.66666666666667</v>
      </c>
      <c r="AK287" s="58">
        <f t="shared" si="43"/>
        <v>4</v>
      </c>
      <c r="AL287" s="58">
        <f t="shared" si="44"/>
        <v>2000</v>
      </c>
      <c r="AM287" s="58">
        <f t="shared" si="45"/>
        <v>0</v>
      </c>
    </row>
    <row r="288" spans="27:39" ht="20.100000000000001" customHeight="1" x14ac:dyDescent="0.2">
      <c r="AA288">
        <f t="shared" si="37"/>
        <v>83</v>
      </c>
      <c r="AB288" s="24">
        <f t="shared" si="35"/>
        <v>9.9600000000000009</v>
      </c>
      <c r="AC288" s="57">
        <f t="shared" si="38"/>
        <v>0</v>
      </c>
      <c r="AD288" s="57">
        <f t="shared" si="36"/>
        <v>2000</v>
      </c>
      <c r="AE288" s="56">
        <f t="shared" si="33"/>
        <v>-26.13333333333334</v>
      </c>
      <c r="AF288" s="57">
        <f t="shared" si="34"/>
        <v>3.4680000000000035</v>
      </c>
      <c r="AG288" s="24">
        <f t="shared" si="39"/>
        <v>0</v>
      </c>
      <c r="AH288" s="24">
        <f t="shared" si="40"/>
        <v>0</v>
      </c>
      <c r="AI288" s="24">
        <f t="shared" si="41"/>
        <v>-13.333333333333334</v>
      </c>
      <c r="AJ288" s="24">
        <f t="shared" si="42"/>
        <v>106.66666666666667</v>
      </c>
      <c r="AK288" s="58">
        <f t="shared" si="43"/>
        <v>4</v>
      </c>
      <c r="AL288" s="58">
        <f t="shared" si="44"/>
        <v>2000</v>
      </c>
      <c r="AM288" s="58">
        <f t="shared" si="45"/>
        <v>0</v>
      </c>
    </row>
    <row r="289" spans="27:39" ht="20.100000000000001" customHeight="1" x14ac:dyDescent="0.2">
      <c r="AA289">
        <f t="shared" si="37"/>
        <v>84</v>
      </c>
      <c r="AB289" s="24">
        <f t="shared" si="35"/>
        <v>10.08</v>
      </c>
      <c r="AC289" s="57">
        <f t="shared" si="38"/>
        <v>0</v>
      </c>
      <c r="AD289" s="57">
        <f t="shared" si="36"/>
        <v>2000</v>
      </c>
      <c r="AE289" s="56">
        <f t="shared" si="33"/>
        <v>-27.733333333333334</v>
      </c>
      <c r="AF289" s="57">
        <f t="shared" si="34"/>
        <v>3.0719999999999992</v>
      </c>
      <c r="AG289" s="24">
        <f t="shared" si="39"/>
        <v>0</v>
      </c>
      <c r="AH289" s="24">
        <f t="shared" si="40"/>
        <v>0</v>
      </c>
      <c r="AI289" s="24">
        <f t="shared" si="41"/>
        <v>-13.333333333333334</v>
      </c>
      <c r="AJ289" s="24">
        <f t="shared" si="42"/>
        <v>106.66666666666667</v>
      </c>
      <c r="AK289" s="58">
        <f t="shared" si="43"/>
        <v>4</v>
      </c>
      <c r="AL289" s="58">
        <f t="shared" si="44"/>
        <v>2000</v>
      </c>
      <c r="AM289" s="58">
        <f t="shared" si="45"/>
        <v>0</v>
      </c>
    </row>
    <row r="290" spans="27:39" ht="20.100000000000001" customHeight="1" x14ac:dyDescent="0.2">
      <c r="AA290">
        <f t="shared" si="37"/>
        <v>85</v>
      </c>
      <c r="AB290" s="24">
        <f t="shared" si="35"/>
        <v>10.199999999999999</v>
      </c>
      <c r="AC290" s="57">
        <f t="shared" si="38"/>
        <v>0</v>
      </c>
      <c r="AD290" s="57">
        <f t="shared" si="36"/>
        <v>2000</v>
      </c>
      <c r="AE290" s="56">
        <f t="shared" si="33"/>
        <v>-29.333333333333329</v>
      </c>
      <c r="AF290" s="57">
        <f t="shared" si="34"/>
        <v>2.6999999999999957</v>
      </c>
      <c r="AG290" s="24">
        <f t="shared" si="39"/>
        <v>0</v>
      </c>
      <c r="AH290" s="24">
        <f t="shared" si="40"/>
        <v>0</v>
      </c>
      <c r="AI290" s="24">
        <f t="shared" si="41"/>
        <v>-13.333333333333334</v>
      </c>
      <c r="AJ290" s="24">
        <f t="shared" si="42"/>
        <v>106.66666666666667</v>
      </c>
      <c r="AK290" s="58">
        <f t="shared" si="43"/>
        <v>4</v>
      </c>
      <c r="AL290" s="58">
        <f t="shared" si="44"/>
        <v>2000</v>
      </c>
      <c r="AM290" s="58">
        <f t="shared" si="45"/>
        <v>0</v>
      </c>
    </row>
    <row r="291" spans="27:39" ht="20.100000000000001" customHeight="1" x14ac:dyDescent="0.2">
      <c r="AA291">
        <f t="shared" si="37"/>
        <v>86</v>
      </c>
      <c r="AB291" s="24">
        <f t="shared" si="35"/>
        <v>10.32</v>
      </c>
      <c r="AC291" s="57">
        <f t="shared" si="38"/>
        <v>0</v>
      </c>
      <c r="AD291" s="57">
        <f t="shared" si="36"/>
        <v>2000</v>
      </c>
      <c r="AE291" s="56">
        <f t="shared" si="33"/>
        <v>-30.933333333333351</v>
      </c>
      <c r="AF291" s="57">
        <f t="shared" si="34"/>
        <v>2.3519999999999897</v>
      </c>
      <c r="AG291" s="24">
        <f t="shared" si="39"/>
        <v>0</v>
      </c>
      <c r="AH291" s="24">
        <f t="shared" si="40"/>
        <v>0</v>
      </c>
      <c r="AI291" s="24">
        <f t="shared" si="41"/>
        <v>-13.333333333333334</v>
      </c>
      <c r="AJ291" s="24">
        <f t="shared" si="42"/>
        <v>106.66666666666667</v>
      </c>
      <c r="AK291" s="58">
        <f t="shared" si="43"/>
        <v>4</v>
      </c>
      <c r="AL291" s="58">
        <f t="shared" si="44"/>
        <v>2000</v>
      </c>
      <c r="AM291" s="58">
        <f t="shared" si="45"/>
        <v>0</v>
      </c>
    </row>
    <row r="292" spans="27:39" ht="20.100000000000001" customHeight="1" x14ac:dyDescent="0.2">
      <c r="AA292">
        <f t="shared" si="37"/>
        <v>87</v>
      </c>
      <c r="AB292" s="24">
        <f t="shared" si="35"/>
        <v>10.44</v>
      </c>
      <c r="AC292" s="57">
        <f t="shared" si="38"/>
        <v>0</v>
      </c>
      <c r="AD292" s="57">
        <f t="shared" si="36"/>
        <v>2000</v>
      </c>
      <c r="AE292" s="56">
        <f t="shared" si="33"/>
        <v>-32.533333333333317</v>
      </c>
      <c r="AF292" s="57">
        <f t="shared" si="34"/>
        <v>2.0280000000000058</v>
      </c>
      <c r="AG292" s="24">
        <f t="shared" si="39"/>
        <v>0</v>
      </c>
      <c r="AH292" s="24">
        <f t="shared" si="40"/>
        <v>0</v>
      </c>
      <c r="AI292" s="24">
        <f t="shared" si="41"/>
        <v>-13.333333333333334</v>
      </c>
      <c r="AJ292" s="24">
        <f t="shared" si="42"/>
        <v>106.66666666666667</v>
      </c>
      <c r="AK292" s="58">
        <f t="shared" si="43"/>
        <v>4</v>
      </c>
      <c r="AL292" s="58">
        <f t="shared" si="44"/>
        <v>2000</v>
      </c>
      <c r="AM292" s="58">
        <f t="shared" si="45"/>
        <v>0</v>
      </c>
    </row>
    <row r="293" spans="27:39" ht="20.100000000000001" customHeight="1" x14ac:dyDescent="0.2">
      <c r="AA293">
        <f t="shared" si="37"/>
        <v>88</v>
      </c>
      <c r="AB293" s="24">
        <f t="shared" si="35"/>
        <v>10.56</v>
      </c>
      <c r="AC293" s="57">
        <f t="shared" si="38"/>
        <v>0</v>
      </c>
      <c r="AD293" s="57">
        <f t="shared" si="36"/>
        <v>2000</v>
      </c>
      <c r="AE293" s="56">
        <f t="shared" si="33"/>
        <v>-34.13333333333334</v>
      </c>
      <c r="AF293" s="57">
        <f t="shared" si="34"/>
        <v>1.7280000000000015</v>
      </c>
      <c r="AG293" s="24">
        <f t="shared" si="39"/>
        <v>0</v>
      </c>
      <c r="AH293" s="24">
        <f t="shared" si="40"/>
        <v>0</v>
      </c>
      <c r="AI293" s="24">
        <f t="shared" si="41"/>
        <v>-13.333333333333334</v>
      </c>
      <c r="AJ293" s="24">
        <f t="shared" si="42"/>
        <v>106.66666666666667</v>
      </c>
      <c r="AK293" s="58">
        <f t="shared" si="43"/>
        <v>4</v>
      </c>
      <c r="AL293" s="58">
        <f t="shared" si="44"/>
        <v>2000</v>
      </c>
      <c r="AM293" s="58">
        <f t="shared" si="45"/>
        <v>0</v>
      </c>
    </row>
    <row r="294" spans="27:39" ht="20.100000000000001" customHeight="1" x14ac:dyDescent="0.2">
      <c r="AA294">
        <f t="shared" si="37"/>
        <v>89</v>
      </c>
      <c r="AB294" s="24">
        <f t="shared" si="35"/>
        <v>10.68</v>
      </c>
      <c r="AC294" s="57">
        <f t="shared" si="38"/>
        <v>0</v>
      </c>
      <c r="AD294" s="57">
        <f t="shared" si="36"/>
        <v>2000</v>
      </c>
      <c r="AE294" s="56">
        <f t="shared" si="33"/>
        <v>-35.733333333333334</v>
      </c>
      <c r="AF294" s="57">
        <f t="shared" si="34"/>
        <v>1.4519999999999982</v>
      </c>
      <c r="AG294" s="24">
        <f t="shared" si="39"/>
        <v>0</v>
      </c>
      <c r="AH294" s="24">
        <f t="shared" si="40"/>
        <v>0</v>
      </c>
      <c r="AI294" s="24">
        <f t="shared" si="41"/>
        <v>-13.333333333333334</v>
      </c>
      <c r="AJ294" s="24">
        <f t="shared" si="42"/>
        <v>106.66666666666667</v>
      </c>
      <c r="AK294" s="58">
        <f t="shared" si="43"/>
        <v>4</v>
      </c>
      <c r="AL294" s="58">
        <f t="shared" si="44"/>
        <v>2000</v>
      </c>
      <c r="AM294" s="58">
        <f t="shared" si="45"/>
        <v>0</v>
      </c>
    </row>
    <row r="295" spans="27:39" ht="20.100000000000001" customHeight="1" x14ac:dyDescent="0.2">
      <c r="AA295">
        <f t="shared" si="37"/>
        <v>90</v>
      </c>
      <c r="AB295" s="24">
        <f t="shared" si="35"/>
        <v>10.8</v>
      </c>
      <c r="AC295" s="57">
        <f t="shared" si="38"/>
        <v>0</v>
      </c>
      <c r="AD295" s="57">
        <f t="shared" si="36"/>
        <v>2000</v>
      </c>
      <c r="AE295" s="56">
        <f t="shared" si="33"/>
        <v>-37.333333333333357</v>
      </c>
      <c r="AF295" s="57">
        <f t="shared" si="34"/>
        <v>1.1999999999999815</v>
      </c>
      <c r="AG295" s="24">
        <f t="shared" si="39"/>
        <v>0</v>
      </c>
      <c r="AH295" s="24">
        <f t="shared" si="40"/>
        <v>0</v>
      </c>
      <c r="AI295" s="24">
        <f t="shared" si="41"/>
        <v>-13.333333333333334</v>
      </c>
      <c r="AJ295" s="24">
        <f t="shared" si="42"/>
        <v>106.66666666666667</v>
      </c>
      <c r="AK295" s="58">
        <f t="shared" si="43"/>
        <v>4</v>
      </c>
      <c r="AL295" s="58">
        <f t="shared" si="44"/>
        <v>2000</v>
      </c>
      <c r="AM295" s="58">
        <f t="shared" si="45"/>
        <v>0</v>
      </c>
    </row>
    <row r="296" spans="27:39" ht="20.100000000000001" customHeight="1" x14ac:dyDescent="0.2">
      <c r="AA296">
        <f t="shared" si="37"/>
        <v>91</v>
      </c>
      <c r="AB296" s="24">
        <f t="shared" si="35"/>
        <v>10.92</v>
      </c>
      <c r="AC296" s="57">
        <f t="shared" si="38"/>
        <v>0</v>
      </c>
      <c r="AD296" s="57">
        <f t="shared" si="36"/>
        <v>2000</v>
      </c>
      <c r="AE296" s="56">
        <f t="shared" si="33"/>
        <v>-38.933333333333323</v>
      </c>
      <c r="AF296" s="57">
        <f t="shared" si="34"/>
        <v>0.97200000000000841</v>
      </c>
      <c r="AG296" s="24">
        <f t="shared" si="39"/>
        <v>0</v>
      </c>
      <c r="AH296" s="24">
        <f t="shared" si="40"/>
        <v>0</v>
      </c>
      <c r="AI296" s="24">
        <f t="shared" si="41"/>
        <v>-13.333333333333334</v>
      </c>
      <c r="AJ296" s="24">
        <f t="shared" si="42"/>
        <v>106.66666666666667</v>
      </c>
      <c r="AK296" s="58">
        <f t="shared" si="43"/>
        <v>4</v>
      </c>
      <c r="AL296" s="58">
        <f t="shared" si="44"/>
        <v>2000</v>
      </c>
      <c r="AM296" s="58">
        <f t="shared" si="45"/>
        <v>0</v>
      </c>
    </row>
    <row r="297" spans="27:39" ht="20.100000000000001" customHeight="1" x14ac:dyDescent="0.2">
      <c r="AA297">
        <f t="shared" si="37"/>
        <v>92</v>
      </c>
      <c r="AB297" s="24">
        <f t="shared" si="35"/>
        <v>11.04</v>
      </c>
      <c r="AC297" s="57">
        <f t="shared" si="38"/>
        <v>0</v>
      </c>
      <c r="AD297" s="57">
        <f t="shared" si="36"/>
        <v>2000</v>
      </c>
      <c r="AE297" s="56">
        <f t="shared" si="33"/>
        <v>-40.533333333333317</v>
      </c>
      <c r="AF297" s="57">
        <f t="shared" si="34"/>
        <v>0.76800000000000779</v>
      </c>
      <c r="AG297" s="24">
        <f t="shared" si="39"/>
        <v>0</v>
      </c>
      <c r="AH297" s="24">
        <f t="shared" si="40"/>
        <v>0</v>
      </c>
      <c r="AI297" s="24">
        <f t="shared" si="41"/>
        <v>-13.333333333333334</v>
      </c>
      <c r="AJ297" s="24">
        <f t="shared" si="42"/>
        <v>106.66666666666667</v>
      </c>
      <c r="AK297" s="58">
        <f t="shared" si="43"/>
        <v>4</v>
      </c>
      <c r="AL297" s="58">
        <f t="shared" si="44"/>
        <v>2000</v>
      </c>
      <c r="AM297" s="58">
        <f t="shared" si="45"/>
        <v>0</v>
      </c>
    </row>
    <row r="298" spans="27:39" ht="20.100000000000001" customHeight="1" x14ac:dyDescent="0.2">
      <c r="AA298">
        <f t="shared" si="37"/>
        <v>93</v>
      </c>
      <c r="AB298" s="24">
        <f t="shared" si="35"/>
        <v>11.16</v>
      </c>
      <c r="AC298" s="57">
        <f t="shared" si="38"/>
        <v>0</v>
      </c>
      <c r="AD298" s="57">
        <f t="shared" si="36"/>
        <v>2000</v>
      </c>
      <c r="AE298" s="56">
        <f t="shared" si="33"/>
        <v>-42.13333333333334</v>
      </c>
      <c r="AF298" s="57">
        <f t="shared" si="34"/>
        <v>0.58799999999999386</v>
      </c>
      <c r="AG298" s="24">
        <f t="shared" si="39"/>
        <v>0</v>
      </c>
      <c r="AH298" s="24">
        <f t="shared" si="40"/>
        <v>0</v>
      </c>
      <c r="AI298" s="24">
        <f t="shared" si="41"/>
        <v>-13.333333333333334</v>
      </c>
      <c r="AJ298" s="24">
        <f t="shared" si="42"/>
        <v>106.66666666666667</v>
      </c>
      <c r="AK298" s="58">
        <f t="shared" si="43"/>
        <v>4</v>
      </c>
      <c r="AL298" s="58">
        <f t="shared" si="44"/>
        <v>2000</v>
      </c>
      <c r="AM298" s="58">
        <f t="shared" si="45"/>
        <v>0</v>
      </c>
    </row>
    <row r="299" spans="27:39" ht="20.100000000000001" customHeight="1" x14ac:dyDescent="0.2">
      <c r="AA299">
        <f t="shared" si="37"/>
        <v>94</v>
      </c>
      <c r="AB299" s="24">
        <f t="shared" si="35"/>
        <v>11.28</v>
      </c>
      <c r="AC299" s="57">
        <f t="shared" si="38"/>
        <v>0</v>
      </c>
      <c r="AD299" s="57">
        <f t="shared" si="36"/>
        <v>2000</v>
      </c>
      <c r="AE299" s="56">
        <f t="shared" si="33"/>
        <v>-43.733333333333334</v>
      </c>
      <c r="AF299" s="57">
        <f t="shared" si="34"/>
        <v>0.43199999999998795</v>
      </c>
      <c r="AG299" s="24">
        <f t="shared" si="39"/>
        <v>0</v>
      </c>
      <c r="AH299" s="24">
        <f t="shared" si="40"/>
        <v>0</v>
      </c>
      <c r="AI299" s="24">
        <f t="shared" si="41"/>
        <v>-13.333333333333334</v>
      </c>
      <c r="AJ299" s="24">
        <f t="shared" si="42"/>
        <v>106.66666666666667</v>
      </c>
      <c r="AK299" s="58">
        <f t="shared" si="43"/>
        <v>4</v>
      </c>
      <c r="AL299" s="58">
        <f t="shared" si="44"/>
        <v>2000</v>
      </c>
      <c r="AM299" s="58">
        <f t="shared" si="45"/>
        <v>0</v>
      </c>
    </row>
    <row r="300" spans="27:39" ht="20.100000000000001" customHeight="1" x14ac:dyDescent="0.2">
      <c r="AA300">
        <f t="shared" si="37"/>
        <v>95</v>
      </c>
      <c r="AB300" s="24">
        <f t="shared" si="35"/>
        <v>11.4</v>
      </c>
      <c r="AC300" s="57">
        <f t="shared" si="38"/>
        <v>0</v>
      </c>
      <c r="AD300" s="57">
        <f t="shared" si="36"/>
        <v>2000</v>
      </c>
      <c r="AE300" s="56">
        <f t="shared" si="33"/>
        <v>-45.333333333333329</v>
      </c>
      <c r="AF300" s="57">
        <f t="shared" si="34"/>
        <v>0.30000000000001137</v>
      </c>
      <c r="AG300" s="24">
        <f t="shared" si="39"/>
        <v>0</v>
      </c>
      <c r="AH300" s="24">
        <f t="shared" si="40"/>
        <v>0</v>
      </c>
      <c r="AI300" s="24">
        <f t="shared" si="41"/>
        <v>-13.333333333333334</v>
      </c>
      <c r="AJ300" s="24">
        <f t="shared" si="42"/>
        <v>106.66666666666667</v>
      </c>
      <c r="AK300" s="58">
        <f t="shared" si="43"/>
        <v>4</v>
      </c>
      <c r="AL300" s="58">
        <f t="shared" si="44"/>
        <v>2000</v>
      </c>
      <c r="AM300" s="58">
        <f t="shared" si="45"/>
        <v>0</v>
      </c>
    </row>
    <row r="301" spans="27:39" ht="20.100000000000001" customHeight="1" x14ac:dyDescent="0.2">
      <c r="AA301">
        <f t="shared" si="37"/>
        <v>96</v>
      </c>
      <c r="AB301" s="24">
        <f t="shared" si="35"/>
        <v>11.52</v>
      </c>
      <c r="AC301" s="57">
        <f t="shared" si="38"/>
        <v>0</v>
      </c>
      <c r="AD301" s="57">
        <f t="shared" si="36"/>
        <v>2000</v>
      </c>
      <c r="AE301" s="56">
        <f t="shared" si="33"/>
        <v>-46.933333333333323</v>
      </c>
      <c r="AF301" s="57">
        <f t="shared" ref="AF301:AF305" si="46" xml:space="preserve"> IF( AB301 &lt;= AK301,  AE301,        AE301 + AL301*(AB301 - AK301)^2*100000/(2*E*I)          )</f>
        <v>0.19200000000000017</v>
      </c>
      <c r="AG301" s="24">
        <f t="shared" si="39"/>
        <v>0</v>
      </c>
      <c r="AH301" s="24">
        <f t="shared" si="40"/>
        <v>0</v>
      </c>
      <c r="AI301" s="24">
        <f t="shared" si="41"/>
        <v>-13.333333333333334</v>
      </c>
      <c r="AJ301" s="24">
        <f t="shared" si="42"/>
        <v>106.66666666666667</v>
      </c>
      <c r="AK301" s="58">
        <f t="shared" si="43"/>
        <v>4</v>
      </c>
      <c r="AL301" s="58">
        <f t="shared" si="44"/>
        <v>2000</v>
      </c>
      <c r="AM301" s="58">
        <f t="shared" si="45"/>
        <v>0</v>
      </c>
    </row>
    <row r="302" spans="27:39" ht="20.100000000000001" customHeight="1" x14ac:dyDescent="0.2">
      <c r="AA302">
        <f t="shared" si="37"/>
        <v>97</v>
      </c>
      <c r="AB302" s="24">
        <f t="shared" si="35"/>
        <v>11.64</v>
      </c>
      <c r="AC302" s="57">
        <f t="shared" si="38"/>
        <v>0</v>
      </c>
      <c r="AD302" s="57">
        <f t="shared" si="36"/>
        <v>2000</v>
      </c>
      <c r="AE302" s="56">
        <f t="shared" si="33"/>
        <v>-48.533333333333346</v>
      </c>
      <c r="AF302" s="57">
        <f t="shared" si="46"/>
        <v>0.10799999999999699</v>
      </c>
      <c r="AG302" s="24">
        <f t="shared" si="39"/>
        <v>0</v>
      </c>
      <c r="AH302" s="24">
        <f t="shared" si="40"/>
        <v>0</v>
      </c>
      <c r="AI302" s="24">
        <f t="shared" si="41"/>
        <v>-13.333333333333334</v>
      </c>
      <c r="AJ302" s="24">
        <f t="shared" si="42"/>
        <v>106.66666666666667</v>
      </c>
      <c r="AK302" s="58">
        <f t="shared" si="43"/>
        <v>4</v>
      </c>
      <c r="AL302" s="58">
        <f t="shared" si="44"/>
        <v>2000</v>
      </c>
      <c r="AM302" s="58">
        <f t="shared" si="45"/>
        <v>0</v>
      </c>
    </row>
    <row r="303" spans="27:39" ht="20.100000000000001" customHeight="1" x14ac:dyDescent="0.2">
      <c r="AA303">
        <f t="shared" si="37"/>
        <v>98</v>
      </c>
      <c r="AB303" s="24">
        <f t="shared" si="35"/>
        <v>11.76</v>
      </c>
      <c r="AC303" s="57">
        <f t="shared" si="38"/>
        <v>0</v>
      </c>
      <c r="AD303" s="57">
        <f t="shared" si="36"/>
        <v>2000</v>
      </c>
      <c r="AE303" s="56">
        <f t="shared" si="33"/>
        <v>-50.13333333333334</v>
      </c>
      <c r="AF303" s="57">
        <f t="shared" si="46"/>
        <v>4.7999999999994714E-2</v>
      </c>
      <c r="AG303" s="24">
        <f t="shared" si="39"/>
        <v>0</v>
      </c>
      <c r="AH303" s="24">
        <f t="shared" si="40"/>
        <v>0</v>
      </c>
      <c r="AI303" s="24">
        <f t="shared" si="41"/>
        <v>-13.333333333333334</v>
      </c>
      <c r="AJ303" s="24">
        <f t="shared" si="42"/>
        <v>106.66666666666667</v>
      </c>
      <c r="AK303" s="58">
        <f t="shared" si="43"/>
        <v>4</v>
      </c>
      <c r="AL303" s="58">
        <f t="shared" si="44"/>
        <v>2000</v>
      </c>
      <c r="AM303" s="58">
        <f t="shared" si="45"/>
        <v>0</v>
      </c>
    </row>
    <row r="304" spans="27:39" ht="20.100000000000001" customHeight="1" x14ac:dyDescent="0.2">
      <c r="AA304">
        <f t="shared" si="37"/>
        <v>99</v>
      </c>
      <c r="AB304" s="24">
        <f t="shared" si="35"/>
        <v>11.88</v>
      </c>
      <c r="AC304" s="57">
        <f t="shared" si="38"/>
        <v>0</v>
      </c>
      <c r="AD304" s="57">
        <f t="shared" si="36"/>
        <v>2000</v>
      </c>
      <c r="AE304" s="56">
        <f t="shared" si="33"/>
        <v>-51.733333333333334</v>
      </c>
      <c r="AF304" s="57">
        <f t="shared" si="46"/>
        <v>1.2000000000014666E-2</v>
      </c>
      <c r="AG304" s="24">
        <f t="shared" si="39"/>
        <v>0</v>
      </c>
      <c r="AH304" s="24">
        <f t="shared" si="40"/>
        <v>0</v>
      </c>
      <c r="AI304" s="24">
        <f t="shared" si="41"/>
        <v>-13.333333333333334</v>
      </c>
      <c r="AJ304" s="24">
        <f t="shared" si="42"/>
        <v>106.66666666666667</v>
      </c>
      <c r="AK304" s="58">
        <f t="shared" si="43"/>
        <v>4</v>
      </c>
      <c r="AL304" s="58">
        <f t="shared" si="44"/>
        <v>2000</v>
      </c>
      <c r="AM304" s="58">
        <f t="shared" si="45"/>
        <v>0</v>
      </c>
    </row>
    <row r="305" spans="27:39" ht="20.100000000000001" customHeight="1" x14ac:dyDescent="0.2">
      <c r="AA305">
        <f t="shared" si="37"/>
        <v>100</v>
      </c>
      <c r="AB305" s="24">
        <f t="shared" si="35"/>
        <v>12</v>
      </c>
      <c r="AC305" s="57">
        <f t="shared" si="38"/>
        <v>0</v>
      </c>
      <c r="AD305" s="57">
        <f t="shared" si="36"/>
        <v>2000</v>
      </c>
      <c r="AE305" s="56">
        <f t="shared" si="33"/>
        <v>-53.333333333333329</v>
      </c>
      <c r="AF305" s="57">
        <f t="shared" si="46"/>
        <v>7.1054273576010019E-15</v>
      </c>
      <c r="AG305" s="24">
        <f t="shared" si="39"/>
        <v>0</v>
      </c>
      <c r="AH305" s="24">
        <f t="shared" si="40"/>
        <v>0</v>
      </c>
      <c r="AI305" s="24">
        <f t="shared" si="41"/>
        <v>-13.333333333333334</v>
      </c>
      <c r="AJ305" s="24">
        <f t="shared" si="42"/>
        <v>106.66666666666667</v>
      </c>
      <c r="AK305" s="58">
        <f t="shared" si="43"/>
        <v>4</v>
      </c>
      <c r="AL305" s="58">
        <f t="shared" si="44"/>
        <v>2000</v>
      </c>
      <c r="AM305" s="58">
        <f t="shared" si="45"/>
        <v>0</v>
      </c>
    </row>
    <row r="306" spans="27:39" ht="20.100000000000001" customHeight="1" x14ac:dyDescent="0.2"/>
    <row r="307" spans="27:39" ht="20.100000000000001" customHeight="1" x14ac:dyDescent="0.2">
      <c r="AB307" t="s">
        <v>48</v>
      </c>
    </row>
    <row r="308" spans="27:39" ht="20.100000000000001" customHeight="1" x14ac:dyDescent="0.2"/>
    <row r="309" spans="27:39" ht="20.100000000000001" customHeight="1" x14ac:dyDescent="0.2">
      <c r="AA309" s="38" t="s">
        <v>4</v>
      </c>
      <c r="AB309" s="39" t="s">
        <v>5</v>
      </c>
      <c r="AC309" s="38" t="s">
        <v>27</v>
      </c>
      <c r="AD309" s="31" t="s">
        <v>29</v>
      </c>
      <c r="AE309" s="31" t="s">
        <v>30</v>
      </c>
      <c r="AF309" s="31" t="s">
        <v>28</v>
      </c>
      <c r="AG309" s="38" t="s">
        <v>24</v>
      </c>
      <c r="AH309" s="38" t="s">
        <v>25</v>
      </c>
      <c r="AI309" s="38" t="s">
        <v>99</v>
      </c>
      <c r="AJ309" s="37" t="s">
        <v>26</v>
      </c>
      <c r="AK309" s="31" t="s">
        <v>23</v>
      </c>
      <c r="AL309" s="31" t="s">
        <v>31</v>
      </c>
      <c r="AM309" s="31" t="s">
        <v>32</v>
      </c>
    </row>
    <row r="310" spans="27:39" ht="20.100000000000001" customHeight="1" x14ac:dyDescent="0.2">
      <c r="AA310">
        <v>0</v>
      </c>
      <c r="AB310" s="24">
        <v>0</v>
      </c>
      <c r="AC310" s="57">
        <f xml:space="preserve"> IF( AB310 &lt;= AK310,   AG310,    AG310  )</f>
        <v>0</v>
      </c>
      <c r="AD310" s="57">
        <f t="shared" ref="AD310:AD341" si="47" xml:space="preserve"> IF( AB310 &lt;= AK310,  AH310 + AG310*AB310,    AH310 + AG310*AB310  +  AL310           )</f>
        <v>0</v>
      </c>
      <c r="AE310" s="56">
        <f t="shared" ref="AE310:AE341" si="48" xml:space="preserve"> AJ310 +  AI310*AB310 + AH310*AB310^2*100000/(2*E*I) + AG310*AB310^3*100000/(6*E*I)</f>
        <v>197.91666666666666</v>
      </c>
      <c r="AF310" s="57">
        <f t="shared" ref="AF310:AF341" si="49" xml:space="preserve"> IF( AB310 &lt;= AK310,  AE310,        AE310 + AL310*(AB310 - AK310)^2*100000/(2*E*I)          )</f>
        <v>197.91666666666666</v>
      </c>
      <c r="AG310" s="24">
        <v>0</v>
      </c>
      <c r="AH310" s="24">
        <v>0</v>
      </c>
      <c r="AI310" s="24">
        <f xml:space="preserve"> -AL310*(L - AK310)*100000/(E*I)</f>
        <v>-20.833333333333332</v>
      </c>
      <c r="AJ310" s="24">
        <f xml:space="preserve"> AL310*(L^2 - AK310^2)*100000/(2*E*I)</f>
        <v>197.91666666666666</v>
      </c>
      <c r="AK310" s="58">
        <f xml:space="preserve"> L - _a2</f>
        <v>7</v>
      </c>
      <c r="AL310" s="58">
        <f xml:space="preserve"> _MC2</f>
        <v>5000</v>
      </c>
      <c r="AM310" s="58">
        <v>0</v>
      </c>
    </row>
    <row r="311" spans="27:39" ht="20.100000000000001" customHeight="1" x14ac:dyDescent="0.2">
      <c r="AA311">
        <f>AA310+1</f>
        <v>1</v>
      </c>
      <c r="AB311" s="24">
        <f t="shared" ref="AB311:AB374" si="50" xml:space="preserve"> L*AA311/100</f>
        <v>0.12</v>
      </c>
      <c r="AC311" s="57">
        <f xml:space="preserve"> IF( AB311 &lt;= AK311,   AG311,    AG311  )</f>
        <v>0</v>
      </c>
      <c r="AD311" s="57">
        <f t="shared" si="47"/>
        <v>0</v>
      </c>
      <c r="AE311" s="56">
        <f t="shared" si="48"/>
        <v>195.41666666666666</v>
      </c>
      <c r="AF311" s="57">
        <f t="shared" si="49"/>
        <v>195.41666666666666</v>
      </c>
      <c r="AG311" s="24">
        <f>AG310</f>
        <v>0</v>
      </c>
      <c r="AH311" s="24">
        <f>AH310</f>
        <v>0</v>
      </c>
      <c r="AI311" s="24">
        <f>AI310</f>
        <v>-20.833333333333332</v>
      </c>
      <c r="AJ311" s="24">
        <f>AJ310</f>
        <v>197.91666666666666</v>
      </c>
      <c r="AK311" s="58">
        <f xml:space="preserve"> AK310</f>
        <v>7</v>
      </c>
      <c r="AL311" s="58">
        <f xml:space="preserve"> AL310</f>
        <v>5000</v>
      </c>
      <c r="AM311" s="58">
        <f>AM310</f>
        <v>0</v>
      </c>
    </row>
    <row r="312" spans="27:39" ht="20.100000000000001" customHeight="1" x14ac:dyDescent="0.2">
      <c r="AA312">
        <f t="shared" ref="AA312:AA375" si="51">AA311+1</f>
        <v>2</v>
      </c>
      <c r="AB312" s="24">
        <f t="shared" si="50"/>
        <v>0.24</v>
      </c>
      <c r="AC312" s="57">
        <f t="shared" ref="AC312:AC375" si="52" xml:space="preserve"> IF( AB312 &lt;= AK312,   AG312,    AG312  )</f>
        <v>0</v>
      </c>
      <c r="AD312" s="57">
        <f t="shared" si="47"/>
        <v>0</v>
      </c>
      <c r="AE312" s="56">
        <f t="shared" si="48"/>
        <v>192.91666666666666</v>
      </c>
      <c r="AF312" s="57">
        <f t="shared" si="49"/>
        <v>192.91666666666666</v>
      </c>
      <c r="AG312" s="24">
        <f t="shared" ref="AG312:AG375" si="53">AG311</f>
        <v>0</v>
      </c>
      <c r="AH312" s="24">
        <f t="shared" ref="AH312:AH375" si="54">AH311</f>
        <v>0</v>
      </c>
      <c r="AI312" s="24">
        <f t="shared" ref="AI312:AI375" si="55">AI311</f>
        <v>-20.833333333333332</v>
      </c>
      <c r="AJ312" s="24">
        <f t="shared" ref="AJ312:AJ375" si="56">AJ311</f>
        <v>197.91666666666666</v>
      </c>
      <c r="AK312" s="58">
        <f t="shared" ref="AK312:AK375" si="57" xml:space="preserve"> AK311</f>
        <v>7</v>
      </c>
      <c r="AL312" s="58">
        <f t="shared" ref="AL312:AL375" si="58" xml:space="preserve"> AL311</f>
        <v>5000</v>
      </c>
      <c r="AM312" s="58">
        <f t="shared" ref="AM312:AM375" si="59">AM311</f>
        <v>0</v>
      </c>
    </row>
    <row r="313" spans="27:39" ht="20.100000000000001" customHeight="1" x14ac:dyDescent="0.2">
      <c r="AA313">
        <f t="shared" si="51"/>
        <v>3</v>
      </c>
      <c r="AB313" s="24">
        <f t="shared" si="50"/>
        <v>0.36</v>
      </c>
      <c r="AC313" s="57">
        <f t="shared" si="52"/>
        <v>0</v>
      </c>
      <c r="AD313" s="57">
        <f t="shared" si="47"/>
        <v>0</v>
      </c>
      <c r="AE313" s="56">
        <f t="shared" si="48"/>
        <v>190.41666666666666</v>
      </c>
      <c r="AF313" s="57">
        <f t="shared" si="49"/>
        <v>190.41666666666666</v>
      </c>
      <c r="AG313" s="24">
        <f t="shared" si="53"/>
        <v>0</v>
      </c>
      <c r="AH313" s="24">
        <f t="shared" si="54"/>
        <v>0</v>
      </c>
      <c r="AI313" s="24">
        <f t="shared" si="55"/>
        <v>-20.833333333333332</v>
      </c>
      <c r="AJ313" s="24">
        <f t="shared" si="56"/>
        <v>197.91666666666666</v>
      </c>
      <c r="AK313" s="58">
        <f t="shared" si="57"/>
        <v>7</v>
      </c>
      <c r="AL313" s="58">
        <f t="shared" si="58"/>
        <v>5000</v>
      </c>
      <c r="AM313" s="58">
        <f t="shared" si="59"/>
        <v>0</v>
      </c>
    </row>
    <row r="314" spans="27:39" ht="20.100000000000001" customHeight="1" x14ac:dyDescent="0.2">
      <c r="AA314">
        <f t="shared" si="51"/>
        <v>4</v>
      </c>
      <c r="AB314" s="24">
        <f t="shared" si="50"/>
        <v>0.48</v>
      </c>
      <c r="AC314" s="57">
        <f t="shared" si="52"/>
        <v>0</v>
      </c>
      <c r="AD314" s="57">
        <f t="shared" si="47"/>
        <v>0</v>
      </c>
      <c r="AE314" s="56">
        <f t="shared" si="48"/>
        <v>187.91666666666666</v>
      </c>
      <c r="AF314" s="57">
        <f t="shared" si="49"/>
        <v>187.91666666666666</v>
      </c>
      <c r="AG314" s="24">
        <f t="shared" si="53"/>
        <v>0</v>
      </c>
      <c r="AH314" s="24">
        <f t="shared" si="54"/>
        <v>0</v>
      </c>
      <c r="AI314" s="24">
        <f t="shared" si="55"/>
        <v>-20.833333333333332</v>
      </c>
      <c r="AJ314" s="24">
        <f t="shared" si="56"/>
        <v>197.91666666666666</v>
      </c>
      <c r="AK314" s="58">
        <f t="shared" si="57"/>
        <v>7</v>
      </c>
      <c r="AL314" s="58">
        <f t="shared" si="58"/>
        <v>5000</v>
      </c>
      <c r="AM314" s="58">
        <f t="shared" si="59"/>
        <v>0</v>
      </c>
    </row>
    <row r="315" spans="27:39" ht="20.100000000000001" customHeight="1" x14ac:dyDescent="0.2">
      <c r="AA315">
        <f t="shared" si="51"/>
        <v>5</v>
      </c>
      <c r="AB315" s="24">
        <f t="shared" si="50"/>
        <v>0.6</v>
      </c>
      <c r="AC315" s="57">
        <f t="shared" si="52"/>
        <v>0</v>
      </c>
      <c r="AD315" s="57">
        <f t="shared" si="47"/>
        <v>0</v>
      </c>
      <c r="AE315" s="56">
        <f t="shared" si="48"/>
        <v>185.41666666666666</v>
      </c>
      <c r="AF315" s="57">
        <f t="shared" si="49"/>
        <v>185.41666666666666</v>
      </c>
      <c r="AG315" s="24">
        <f t="shared" si="53"/>
        <v>0</v>
      </c>
      <c r="AH315" s="24">
        <f t="shared" si="54"/>
        <v>0</v>
      </c>
      <c r="AI315" s="24">
        <f t="shared" si="55"/>
        <v>-20.833333333333332</v>
      </c>
      <c r="AJ315" s="24">
        <f t="shared" si="56"/>
        <v>197.91666666666666</v>
      </c>
      <c r="AK315" s="58">
        <f t="shared" si="57"/>
        <v>7</v>
      </c>
      <c r="AL315" s="58">
        <f t="shared" si="58"/>
        <v>5000</v>
      </c>
      <c r="AM315" s="58">
        <f t="shared" si="59"/>
        <v>0</v>
      </c>
    </row>
    <row r="316" spans="27:39" ht="20.100000000000001" customHeight="1" x14ac:dyDescent="0.2">
      <c r="AA316">
        <f t="shared" si="51"/>
        <v>6</v>
      </c>
      <c r="AB316" s="24">
        <f t="shared" si="50"/>
        <v>0.72</v>
      </c>
      <c r="AC316" s="57">
        <f t="shared" si="52"/>
        <v>0</v>
      </c>
      <c r="AD316" s="57">
        <f t="shared" si="47"/>
        <v>0</v>
      </c>
      <c r="AE316" s="56">
        <f t="shared" si="48"/>
        <v>182.91666666666666</v>
      </c>
      <c r="AF316" s="57">
        <f t="shared" si="49"/>
        <v>182.91666666666666</v>
      </c>
      <c r="AG316" s="24">
        <f t="shared" si="53"/>
        <v>0</v>
      </c>
      <c r="AH316" s="24">
        <f t="shared" si="54"/>
        <v>0</v>
      </c>
      <c r="AI316" s="24">
        <f t="shared" si="55"/>
        <v>-20.833333333333332</v>
      </c>
      <c r="AJ316" s="24">
        <f t="shared" si="56"/>
        <v>197.91666666666666</v>
      </c>
      <c r="AK316" s="58">
        <f t="shared" si="57"/>
        <v>7</v>
      </c>
      <c r="AL316" s="58">
        <f t="shared" si="58"/>
        <v>5000</v>
      </c>
      <c r="AM316" s="58">
        <f t="shared" si="59"/>
        <v>0</v>
      </c>
    </row>
    <row r="317" spans="27:39" ht="20.100000000000001" customHeight="1" x14ac:dyDescent="0.2">
      <c r="AA317">
        <f t="shared" si="51"/>
        <v>7</v>
      </c>
      <c r="AB317" s="24">
        <f t="shared" si="50"/>
        <v>0.84</v>
      </c>
      <c r="AC317" s="57">
        <f t="shared" si="52"/>
        <v>0</v>
      </c>
      <c r="AD317" s="57">
        <f t="shared" si="47"/>
        <v>0</v>
      </c>
      <c r="AE317" s="56">
        <f t="shared" si="48"/>
        <v>180.41666666666666</v>
      </c>
      <c r="AF317" s="57">
        <f t="shared" si="49"/>
        <v>180.41666666666666</v>
      </c>
      <c r="AG317" s="24">
        <f t="shared" si="53"/>
        <v>0</v>
      </c>
      <c r="AH317" s="24">
        <f t="shared" si="54"/>
        <v>0</v>
      </c>
      <c r="AI317" s="24">
        <f t="shared" si="55"/>
        <v>-20.833333333333332</v>
      </c>
      <c r="AJ317" s="24">
        <f t="shared" si="56"/>
        <v>197.91666666666666</v>
      </c>
      <c r="AK317" s="58">
        <f t="shared" si="57"/>
        <v>7</v>
      </c>
      <c r="AL317" s="58">
        <f t="shared" si="58"/>
        <v>5000</v>
      </c>
      <c r="AM317" s="58">
        <f t="shared" si="59"/>
        <v>0</v>
      </c>
    </row>
    <row r="318" spans="27:39" ht="20.100000000000001" customHeight="1" x14ac:dyDescent="0.2">
      <c r="AA318">
        <f t="shared" si="51"/>
        <v>8</v>
      </c>
      <c r="AB318" s="24">
        <f t="shared" si="50"/>
        <v>0.96</v>
      </c>
      <c r="AC318" s="57">
        <f t="shared" si="52"/>
        <v>0</v>
      </c>
      <c r="AD318" s="57">
        <f t="shared" si="47"/>
        <v>0</v>
      </c>
      <c r="AE318" s="56">
        <f t="shared" si="48"/>
        <v>177.91666666666666</v>
      </c>
      <c r="AF318" s="57">
        <f t="shared" si="49"/>
        <v>177.91666666666666</v>
      </c>
      <c r="AG318" s="24">
        <f t="shared" si="53"/>
        <v>0</v>
      </c>
      <c r="AH318" s="24">
        <f t="shared" si="54"/>
        <v>0</v>
      </c>
      <c r="AI318" s="24">
        <f t="shared" si="55"/>
        <v>-20.833333333333332</v>
      </c>
      <c r="AJ318" s="24">
        <f t="shared" si="56"/>
        <v>197.91666666666666</v>
      </c>
      <c r="AK318" s="58">
        <f t="shared" si="57"/>
        <v>7</v>
      </c>
      <c r="AL318" s="58">
        <f t="shared" si="58"/>
        <v>5000</v>
      </c>
      <c r="AM318" s="58">
        <f t="shared" si="59"/>
        <v>0</v>
      </c>
    </row>
    <row r="319" spans="27:39" ht="20.100000000000001" customHeight="1" x14ac:dyDescent="0.2">
      <c r="AA319">
        <f t="shared" si="51"/>
        <v>9</v>
      </c>
      <c r="AB319" s="24">
        <f t="shared" si="50"/>
        <v>1.08</v>
      </c>
      <c r="AC319" s="57">
        <f t="shared" si="52"/>
        <v>0</v>
      </c>
      <c r="AD319" s="57">
        <f t="shared" si="47"/>
        <v>0</v>
      </c>
      <c r="AE319" s="56">
        <f t="shared" si="48"/>
        <v>175.41666666666666</v>
      </c>
      <c r="AF319" s="57">
        <f t="shared" si="49"/>
        <v>175.41666666666666</v>
      </c>
      <c r="AG319" s="24">
        <f t="shared" si="53"/>
        <v>0</v>
      </c>
      <c r="AH319" s="24">
        <f t="shared" si="54"/>
        <v>0</v>
      </c>
      <c r="AI319" s="24">
        <f t="shared" si="55"/>
        <v>-20.833333333333332</v>
      </c>
      <c r="AJ319" s="24">
        <f t="shared" si="56"/>
        <v>197.91666666666666</v>
      </c>
      <c r="AK319" s="58">
        <f t="shared" si="57"/>
        <v>7</v>
      </c>
      <c r="AL319" s="58">
        <f t="shared" si="58"/>
        <v>5000</v>
      </c>
      <c r="AM319" s="58">
        <f t="shared" si="59"/>
        <v>0</v>
      </c>
    </row>
    <row r="320" spans="27:39" ht="20.100000000000001" customHeight="1" x14ac:dyDescent="0.2">
      <c r="AA320">
        <f t="shared" si="51"/>
        <v>10</v>
      </c>
      <c r="AB320" s="24">
        <f t="shared" si="50"/>
        <v>1.2</v>
      </c>
      <c r="AC320" s="57">
        <f t="shared" si="52"/>
        <v>0</v>
      </c>
      <c r="AD320" s="57">
        <f t="shared" si="47"/>
        <v>0</v>
      </c>
      <c r="AE320" s="56">
        <f t="shared" si="48"/>
        <v>172.91666666666666</v>
      </c>
      <c r="AF320" s="57">
        <f t="shared" si="49"/>
        <v>172.91666666666666</v>
      </c>
      <c r="AG320" s="24">
        <f t="shared" si="53"/>
        <v>0</v>
      </c>
      <c r="AH320" s="24">
        <f t="shared" si="54"/>
        <v>0</v>
      </c>
      <c r="AI320" s="24">
        <f t="shared" si="55"/>
        <v>-20.833333333333332</v>
      </c>
      <c r="AJ320" s="24">
        <f t="shared" si="56"/>
        <v>197.91666666666666</v>
      </c>
      <c r="AK320" s="58">
        <f t="shared" si="57"/>
        <v>7</v>
      </c>
      <c r="AL320" s="58">
        <f t="shared" si="58"/>
        <v>5000</v>
      </c>
      <c r="AM320" s="58">
        <f t="shared" si="59"/>
        <v>0</v>
      </c>
    </row>
    <row r="321" spans="27:39" ht="20.100000000000001" customHeight="1" x14ac:dyDescent="0.2">
      <c r="AA321">
        <f t="shared" si="51"/>
        <v>11</v>
      </c>
      <c r="AB321" s="24">
        <f t="shared" si="50"/>
        <v>1.32</v>
      </c>
      <c r="AC321" s="57">
        <f t="shared" si="52"/>
        <v>0</v>
      </c>
      <c r="AD321" s="57">
        <f t="shared" si="47"/>
        <v>0</v>
      </c>
      <c r="AE321" s="56">
        <f t="shared" si="48"/>
        <v>170.41666666666666</v>
      </c>
      <c r="AF321" s="57">
        <f t="shared" si="49"/>
        <v>170.41666666666666</v>
      </c>
      <c r="AG321" s="24">
        <f t="shared" si="53"/>
        <v>0</v>
      </c>
      <c r="AH321" s="24">
        <f t="shared" si="54"/>
        <v>0</v>
      </c>
      <c r="AI321" s="24">
        <f t="shared" si="55"/>
        <v>-20.833333333333332</v>
      </c>
      <c r="AJ321" s="24">
        <f t="shared" si="56"/>
        <v>197.91666666666666</v>
      </c>
      <c r="AK321" s="58">
        <f t="shared" si="57"/>
        <v>7</v>
      </c>
      <c r="AL321" s="58">
        <f t="shared" si="58"/>
        <v>5000</v>
      </c>
      <c r="AM321" s="58">
        <f t="shared" si="59"/>
        <v>0</v>
      </c>
    </row>
    <row r="322" spans="27:39" ht="20.100000000000001" customHeight="1" x14ac:dyDescent="0.2">
      <c r="AA322">
        <f t="shared" si="51"/>
        <v>12</v>
      </c>
      <c r="AB322" s="24">
        <f t="shared" si="50"/>
        <v>1.44</v>
      </c>
      <c r="AC322" s="57">
        <f t="shared" si="52"/>
        <v>0</v>
      </c>
      <c r="AD322" s="57">
        <f t="shared" si="47"/>
        <v>0</v>
      </c>
      <c r="AE322" s="56">
        <f t="shared" si="48"/>
        <v>167.91666666666666</v>
      </c>
      <c r="AF322" s="57">
        <f t="shared" si="49"/>
        <v>167.91666666666666</v>
      </c>
      <c r="AG322" s="24">
        <f t="shared" si="53"/>
        <v>0</v>
      </c>
      <c r="AH322" s="24">
        <f t="shared" si="54"/>
        <v>0</v>
      </c>
      <c r="AI322" s="24">
        <f t="shared" si="55"/>
        <v>-20.833333333333332</v>
      </c>
      <c r="AJ322" s="24">
        <f t="shared" si="56"/>
        <v>197.91666666666666</v>
      </c>
      <c r="AK322" s="58">
        <f t="shared" si="57"/>
        <v>7</v>
      </c>
      <c r="AL322" s="58">
        <f t="shared" si="58"/>
        <v>5000</v>
      </c>
      <c r="AM322" s="58">
        <f t="shared" si="59"/>
        <v>0</v>
      </c>
    </row>
    <row r="323" spans="27:39" ht="20.100000000000001" customHeight="1" x14ac:dyDescent="0.2">
      <c r="AA323">
        <f t="shared" si="51"/>
        <v>13</v>
      </c>
      <c r="AB323" s="24">
        <f t="shared" si="50"/>
        <v>1.56</v>
      </c>
      <c r="AC323" s="57">
        <f t="shared" si="52"/>
        <v>0</v>
      </c>
      <c r="AD323" s="57">
        <f t="shared" si="47"/>
        <v>0</v>
      </c>
      <c r="AE323" s="56">
        <f t="shared" si="48"/>
        <v>165.41666666666666</v>
      </c>
      <c r="AF323" s="57">
        <f t="shared" si="49"/>
        <v>165.41666666666666</v>
      </c>
      <c r="AG323" s="24">
        <f t="shared" si="53"/>
        <v>0</v>
      </c>
      <c r="AH323" s="24">
        <f t="shared" si="54"/>
        <v>0</v>
      </c>
      <c r="AI323" s="24">
        <f t="shared" si="55"/>
        <v>-20.833333333333332</v>
      </c>
      <c r="AJ323" s="24">
        <f t="shared" si="56"/>
        <v>197.91666666666666</v>
      </c>
      <c r="AK323" s="58">
        <f t="shared" si="57"/>
        <v>7</v>
      </c>
      <c r="AL323" s="58">
        <f t="shared" si="58"/>
        <v>5000</v>
      </c>
      <c r="AM323" s="58">
        <f t="shared" si="59"/>
        <v>0</v>
      </c>
    </row>
    <row r="324" spans="27:39" ht="20.100000000000001" customHeight="1" x14ac:dyDescent="0.2">
      <c r="AA324">
        <f t="shared" si="51"/>
        <v>14</v>
      </c>
      <c r="AB324" s="24">
        <f t="shared" si="50"/>
        <v>1.68</v>
      </c>
      <c r="AC324" s="57">
        <f t="shared" si="52"/>
        <v>0</v>
      </c>
      <c r="AD324" s="57">
        <f t="shared" si="47"/>
        <v>0</v>
      </c>
      <c r="AE324" s="56">
        <f t="shared" si="48"/>
        <v>162.91666666666666</v>
      </c>
      <c r="AF324" s="57">
        <f t="shared" si="49"/>
        <v>162.91666666666666</v>
      </c>
      <c r="AG324" s="24">
        <f t="shared" si="53"/>
        <v>0</v>
      </c>
      <c r="AH324" s="24">
        <f t="shared" si="54"/>
        <v>0</v>
      </c>
      <c r="AI324" s="24">
        <f t="shared" si="55"/>
        <v>-20.833333333333332</v>
      </c>
      <c r="AJ324" s="24">
        <f t="shared" si="56"/>
        <v>197.91666666666666</v>
      </c>
      <c r="AK324" s="58">
        <f t="shared" si="57"/>
        <v>7</v>
      </c>
      <c r="AL324" s="58">
        <f t="shared" si="58"/>
        <v>5000</v>
      </c>
      <c r="AM324" s="58">
        <f t="shared" si="59"/>
        <v>0</v>
      </c>
    </row>
    <row r="325" spans="27:39" ht="20.100000000000001" customHeight="1" x14ac:dyDescent="0.2">
      <c r="AA325">
        <f t="shared" si="51"/>
        <v>15</v>
      </c>
      <c r="AB325" s="24">
        <f t="shared" si="50"/>
        <v>1.8</v>
      </c>
      <c r="AC325" s="57">
        <f t="shared" si="52"/>
        <v>0</v>
      </c>
      <c r="AD325" s="57">
        <f t="shared" si="47"/>
        <v>0</v>
      </c>
      <c r="AE325" s="56">
        <f t="shared" si="48"/>
        <v>160.41666666666666</v>
      </c>
      <c r="AF325" s="57">
        <f t="shared" si="49"/>
        <v>160.41666666666666</v>
      </c>
      <c r="AG325" s="24">
        <f t="shared" si="53"/>
        <v>0</v>
      </c>
      <c r="AH325" s="24">
        <f t="shared" si="54"/>
        <v>0</v>
      </c>
      <c r="AI325" s="24">
        <f t="shared" si="55"/>
        <v>-20.833333333333332</v>
      </c>
      <c r="AJ325" s="24">
        <f t="shared" si="56"/>
        <v>197.91666666666666</v>
      </c>
      <c r="AK325" s="58">
        <f t="shared" si="57"/>
        <v>7</v>
      </c>
      <c r="AL325" s="58">
        <f t="shared" si="58"/>
        <v>5000</v>
      </c>
      <c r="AM325" s="58">
        <f t="shared" si="59"/>
        <v>0</v>
      </c>
    </row>
    <row r="326" spans="27:39" ht="20.100000000000001" customHeight="1" x14ac:dyDescent="0.2">
      <c r="AA326">
        <f t="shared" si="51"/>
        <v>16</v>
      </c>
      <c r="AB326" s="24">
        <f t="shared" si="50"/>
        <v>1.92</v>
      </c>
      <c r="AC326" s="57">
        <f t="shared" si="52"/>
        <v>0</v>
      </c>
      <c r="AD326" s="57">
        <f t="shared" si="47"/>
        <v>0</v>
      </c>
      <c r="AE326" s="56">
        <f t="shared" si="48"/>
        <v>157.91666666666666</v>
      </c>
      <c r="AF326" s="57">
        <f t="shared" si="49"/>
        <v>157.91666666666666</v>
      </c>
      <c r="AG326" s="24">
        <f t="shared" si="53"/>
        <v>0</v>
      </c>
      <c r="AH326" s="24">
        <f t="shared" si="54"/>
        <v>0</v>
      </c>
      <c r="AI326" s="24">
        <f t="shared" si="55"/>
        <v>-20.833333333333332</v>
      </c>
      <c r="AJ326" s="24">
        <f t="shared" si="56"/>
        <v>197.91666666666666</v>
      </c>
      <c r="AK326" s="58">
        <f t="shared" si="57"/>
        <v>7</v>
      </c>
      <c r="AL326" s="58">
        <f t="shared" si="58"/>
        <v>5000</v>
      </c>
      <c r="AM326" s="58">
        <f t="shared" si="59"/>
        <v>0</v>
      </c>
    </row>
    <row r="327" spans="27:39" ht="20.100000000000001" customHeight="1" x14ac:dyDescent="0.2">
      <c r="AA327">
        <f t="shared" si="51"/>
        <v>17</v>
      </c>
      <c r="AB327" s="24">
        <f t="shared" si="50"/>
        <v>2.04</v>
      </c>
      <c r="AC327" s="57">
        <f t="shared" si="52"/>
        <v>0</v>
      </c>
      <c r="AD327" s="57">
        <f t="shared" si="47"/>
        <v>0</v>
      </c>
      <c r="AE327" s="56">
        <f t="shared" si="48"/>
        <v>155.41666666666666</v>
      </c>
      <c r="AF327" s="57">
        <f t="shared" si="49"/>
        <v>155.41666666666666</v>
      </c>
      <c r="AG327" s="24">
        <f t="shared" si="53"/>
        <v>0</v>
      </c>
      <c r="AH327" s="24">
        <f t="shared" si="54"/>
        <v>0</v>
      </c>
      <c r="AI327" s="24">
        <f t="shared" si="55"/>
        <v>-20.833333333333332</v>
      </c>
      <c r="AJ327" s="24">
        <f t="shared" si="56"/>
        <v>197.91666666666666</v>
      </c>
      <c r="AK327" s="58">
        <f t="shared" si="57"/>
        <v>7</v>
      </c>
      <c r="AL327" s="58">
        <f t="shared" si="58"/>
        <v>5000</v>
      </c>
      <c r="AM327" s="58">
        <f t="shared" si="59"/>
        <v>0</v>
      </c>
    </row>
    <row r="328" spans="27:39" ht="20.100000000000001" customHeight="1" x14ac:dyDescent="0.2">
      <c r="AA328">
        <f t="shared" si="51"/>
        <v>18</v>
      </c>
      <c r="AB328" s="24">
        <f t="shared" si="50"/>
        <v>2.16</v>
      </c>
      <c r="AC328" s="57">
        <f t="shared" si="52"/>
        <v>0</v>
      </c>
      <c r="AD328" s="57">
        <f t="shared" si="47"/>
        <v>0</v>
      </c>
      <c r="AE328" s="56">
        <f t="shared" si="48"/>
        <v>152.91666666666666</v>
      </c>
      <c r="AF328" s="57">
        <f t="shared" si="49"/>
        <v>152.91666666666666</v>
      </c>
      <c r="AG328" s="24">
        <f t="shared" si="53"/>
        <v>0</v>
      </c>
      <c r="AH328" s="24">
        <f t="shared" si="54"/>
        <v>0</v>
      </c>
      <c r="AI328" s="24">
        <f t="shared" si="55"/>
        <v>-20.833333333333332</v>
      </c>
      <c r="AJ328" s="24">
        <f t="shared" si="56"/>
        <v>197.91666666666666</v>
      </c>
      <c r="AK328" s="58">
        <f t="shared" si="57"/>
        <v>7</v>
      </c>
      <c r="AL328" s="58">
        <f t="shared" si="58"/>
        <v>5000</v>
      </c>
      <c r="AM328" s="58">
        <f t="shared" si="59"/>
        <v>0</v>
      </c>
    </row>
    <row r="329" spans="27:39" ht="20.100000000000001" customHeight="1" x14ac:dyDescent="0.2">
      <c r="AA329">
        <f t="shared" si="51"/>
        <v>19</v>
      </c>
      <c r="AB329" s="24">
        <f t="shared" si="50"/>
        <v>2.2799999999999998</v>
      </c>
      <c r="AC329" s="57">
        <f t="shared" si="52"/>
        <v>0</v>
      </c>
      <c r="AD329" s="57">
        <f t="shared" si="47"/>
        <v>0</v>
      </c>
      <c r="AE329" s="56">
        <f t="shared" si="48"/>
        <v>150.41666666666666</v>
      </c>
      <c r="AF329" s="57">
        <f t="shared" si="49"/>
        <v>150.41666666666666</v>
      </c>
      <c r="AG329" s="24">
        <f t="shared" si="53"/>
        <v>0</v>
      </c>
      <c r="AH329" s="24">
        <f t="shared" si="54"/>
        <v>0</v>
      </c>
      <c r="AI329" s="24">
        <f t="shared" si="55"/>
        <v>-20.833333333333332</v>
      </c>
      <c r="AJ329" s="24">
        <f t="shared" si="56"/>
        <v>197.91666666666666</v>
      </c>
      <c r="AK329" s="58">
        <f t="shared" si="57"/>
        <v>7</v>
      </c>
      <c r="AL329" s="58">
        <f t="shared" si="58"/>
        <v>5000</v>
      </c>
      <c r="AM329" s="58">
        <f t="shared" si="59"/>
        <v>0</v>
      </c>
    </row>
    <row r="330" spans="27:39" ht="20.100000000000001" customHeight="1" x14ac:dyDescent="0.2">
      <c r="AA330">
        <f t="shared" si="51"/>
        <v>20</v>
      </c>
      <c r="AB330" s="24">
        <f t="shared" si="50"/>
        <v>2.4</v>
      </c>
      <c r="AC330" s="57">
        <f t="shared" si="52"/>
        <v>0</v>
      </c>
      <c r="AD330" s="57">
        <f t="shared" si="47"/>
        <v>0</v>
      </c>
      <c r="AE330" s="56">
        <f t="shared" si="48"/>
        <v>147.91666666666666</v>
      </c>
      <c r="AF330" s="57">
        <f t="shared" si="49"/>
        <v>147.91666666666666</v>
      </c>
      <c r="AG330" s="24">
        <f t="shared" si="53"/>
        <v>0</v>
      </c>
      <c r="AH330" s="24">
        <f t="shared" si="54"/>
        <v>0</v>
      </c>
      <c r="AI330" s="24">
        <f t="shared" si="55"/>
        <v>-20.833333333333332</v>
      </c>
      <c r="AJ330" s="24">
        <f t="shared" si="56"/>
        <v>197.91666666666666</v>
      </c>
      <c r="AK330" s="58">
        <f t="shared" si="57"/>
        <v>7</v>
      </c>
      <c r="AL330" s="58">
        <f t="shared" si="58"/>
        <v>5000</v>
      </c>
      <c r="AM330" s="58">
        <f t="shared" si="59"/>
        <v>0</v>
      </c>
    </row>
    <row r="331" spans="27:39" ht="20.100000000000001" customHeight="1" x14ac:dyDescent="0.2">
      <c r="AA331">
        <f t="shared" si="51"/>
        <v>21</v>
      </c>
      <c r="AB331" s="24">
        <f t="shared" si="50"/>
        <v>2.52</v>
      </c>
      <c r="AC331" s="57">
        <f t="shared" si="52"/>
        <v>0</v>
      </c>
      <c r="AD331" s="57">
        <f t="shared" si="47"/>
        <v>0</v>
      </c>
      <c r="AE331" s="56">
        <f t="shared" si="48"/>
        <v>145.41666666666666</v>
      </c>
      <c r="AF331" s="57">
        <f t="shared" si="49"/>
        <v>145.41666666666666</v>
      </c>
      <c r="AG331" s="24">
        <f t="shared" si="53"/>
        <v>0</v>
      </c>
      <c r="AH331" s="24">
        <f t="shared" si="54"/>
        <v>0</v>
      </c>
      <c r="AI331" s="24">
        <f t="shared" si="55"/>
        <v>-20.833333333333332</v>
      </c>
      <c r="AJ331" s="24">
        <f t="shared" si="56"/>
        <v>197.91666666666666</v>
      </c>
      <c r="AK331" s="58">
        <f t="shared" si="57"/>
        <v>7</v>
      </c>
      <c r="AL331" s="58">
        <f t="shared" si="58"/>
        <v>5000</v>
      </c>
      <c r="AM331" s="58">
        <f t="shared" si="59"/>
        <v>0</v>
      </c>
    </row>
    <row r="332" spans="27:39" ht="20.100000000000001" customHeight="1" x14ac:dyDescent="0.2">
      <c r="AA332">
        <f t="shared" si="51"/>
        <v>22</v>
      </c>
      <c r="AB332" s="24">
        <f t="shared" si="50"/>
        <v>2.64</v>
      </c>
      <c r="AC332" s="57">
        <f t="shared" si="52"/>
        <v>0</v>
      </c>
      <c r="AD332" s="57">
        <f t="shared" si="47"/>
        <v>0</v>
      </c>
      <c r="AE332" s="56">
        <f t="shared" si="48"/>
        <v>142.91666666666666</v>
      </c>
      <c r="AF332" s="57">
        <f t="shared" si="49"/>
        <v>142.91666666666666</v>
      </c>
      <c r="AG332" s="24">
        <f t="shared" si="53"/>
        <v>0</v>
      </c>
      <c r="AH332" s="24">
        <f t="shared" si="54"/>
        <v>0</v>
      </c>
      <c r="AI332" s="24">
        <f t="shared" si="55"/>
        <v>-20.833333333333332</v>
      </c>
      <c r="AJ332" s="24">
        <f t="shared" si="56"/>
        <v>197.91666666666666</v>
      </c>
      <c r="AK332" s="58">
        <f t="shared" si="57"/>
        <v>7</v>
      </c>
      <c r="AL332" s="58">
        <f t="shared" si="58"/>
        <v>5000</v>
      </c>
      <c r="AM332" s="58">
        <f t="shared" si="59"/>
        <v>0</v>
      </c>
    </row>
    <row r="333" spans="27:39" ht="20.100000000000001" customHeight="1" x14ac:dyDescent="0.2">
      <c r="AA333">
        <f t="shared" si="51"/>
        <v>23</v>
      </c>
      <c r="AB333" s="24">
        <f t="shared" si="50"/>
        <v>2.76</v>
      </c>
      <c r="AC333" s="57">
        <f t="shared" si="52"/>
        <v>0</v>
      </c>
      <c r="AD333" s="57">
        <f t="shared" si="47"/>
        <v>0</v>
      </c>
      <c r="AE333" s="56">
        <f t="shared" si="48"/>
        <v>140.41666666666666</v>
      </c>
      <c r="AF333" s="57">
        <f t="shared" si="49"/>
        <v>140.41666666666666</v>
      </c>
      <c r="AG333" s="24">
        <f t="shared" si="53"/>
        <v>0</v>
      </c>
      <c r="AH333" s="24">
        <f t="shared" si="54"/>
        <v>0</v>
      </c>
      <c r="AI333" s="24">
        <f t="shared" si="55"/>
        <v>-20.833333333333332</v>
      </c>
      <c r="AJ333" s="24">
        <f t="shared" si="56"/>
        <v>197.91666666666666</v>
      </c>
      <c r="AK333" s="58">
        <f t="shared" si="57"/>
        <v>7</v>
      </c>
      <c r="AL333" s="58">
        <f t="shared" si="58"/>
        <v>5000</v>
      </c>
      <c r="AM333" s="58">
        <f t="shared" si="59"/>
        <v>0</v>
      </c>
    </row>
    <row r="334" spans="27:39" ht="20.100000000000001" customHeight="1" x14ac:dyDescent="0.2">
      <c r="AA334">
        <f t="shared" si="51"/>
        <v>24</v>
      </c>
      <c r="AB334" s="24">
        <f t="shared" si="50"/>
        <v>2.88</v>
      </c>
      <c r="AC334" s="57">
        <f t="shared" si="52"/>
        <v>0</v>
      </c>
      <c r="AD334" s="57">
        <f t="shared" si="47"/>
        <v>0</v>
      </c>
      <c r="AE334" s="56">
        <f t="shared" si="48"/>
        <v>137.91666666666666</v>
      </c>
      <c r="AF334" s="57">
        <f t="shared" si="49"/>
        <v>137.91666666666666</v>
      </c>
      <c r="AG334" s="24">
        <f t="shared" si="53"/>
        <v>0</v>
      </c>
      <c r="AH334" s="24">
        <f t="shared" si="54"/>
        <v>0</v>
      </c>
      <c r="AI334" s="24">
        <f t="shared" si="55"/>
        <v>-20.833333333333332</v>
      </c>
      <c r="AJ334" s="24">
        <f t="shared" si="56"/>
        <v>197.91666666666666</v>
      </c>
      <c r="AK334" s="58">
        <f t="shared" si="57"/>
        <v>7</v>
      </c>
      <c r="AL334" s="58">
        <f t="shared" si="58"/>
        <v>5000</v>
      </c>
      <c r="AM334" s="58">
        <f t="shared" si="59"/>
        <v>0</v>
      </c>
    </row>
    <row r="335" spans="27:39" ht="20.100000000000001" customHeight="1" x14ac:dyDescent="0.2">
      <c r="AA335">
        <f t="shared" si="51"/>
        <v>25</v>
      </c>
      <c r="AB335" s="24">
        <f t="shared" si="50"/>
        <v>3</v>
      </c>
      <c r="AC335" s="57">
        <f t="shared" si="52"/>
        <v>0</v>
      </c>
      <c r="AD335" s="57">
        <f t="shared" si="47"/>
        <v>0</v>
      </c>
      <c r="AE335" s="56">
        <f t="shared" si="48"/>
        <v>135.41666666666666</v>
      </c>
      <c r="AF335" s="57">
        <f t="shared" si="49"/>
        <v>135.41666666666666</v>
      </c>
      <c r="AG335" s="24">
        <f t="shared" si="53"/>
        <v>0</v>
      </c>
      <c r="AH335" s="24">
        <f t="shared" si="54"/>
        <v>0</v>
      </c>
      <c r="AI335" s="24">
        <f t="shared" si="55"/>
        <v>-20.833333333333332</v>
      </c>
      <c r="AJ335" s="24">
        <f t="shared" si="56"/>
        <v>197.91666666666666</v>
      </c>
      <c r="AK335" s="58">
        <f t="shared" si="57"/>
        <v>7</v>
      </c>
      <c r="AL335" s="58">
        <f t="shared" si="58"/>
        <v>5000</v>
      </c>
      <c r="AM335" s="58">
        <f t="shared" si="59"/>
        <v>0</v>
      </c>
    </row>
    <row r="336" spans="27:39" ht="20.100000000000001" customHeight="1" x14ac:dyDescent="0.2">
      <c r="AA336">
        <f t="shared" si="51"/>
        <v>26</v>
      </c>
      <c r="AB336" s="24">
        <f t="shared" si="50"/>
        <v>3.12</v>
      </c>
      <c r="AC336" s="57">
        <f t="shared" si="52"/>
        <v>0</v>
      </c>
      <c r="AD336" s="57">
        <f t="shared" si="47"/>
        <v>0</v>
      </c>
      <c r="AE336" s="56">
        <f t="shared" si="48"/>
        <v>132.91666666666666</v>
      </c>
      <c r="AF336" s="57">
        <f t="shared" si="49"/>
        <v>132.91666666666666</v>
      </c>
      <c r="AG336" s="24">
        <f t="shared" si="53"/>
        <v>0</v>
      </c>
      <c r="AH336" s="24">
        <f t="shared" si="54"/>
        <v>0</v>
      </c>
      <c r="AI336" s="24">
        <f t="shared" si="55"/>
        <v>-20.833333333333332</v>
      </c>
      <c r="AJ336" s="24">
        <f t="shared" si="56"/>
        <v>197.91666666666666</v>
      </c>
      <c r="AK336" s="58">
        <f t="shared" si="57"/>
        <v>7</v>
      </c>
      <c r="AL336" s="58">
        <f t="shared" si="58"/>
        <v>5000</v>
      </c>
      <c r="AM336" s="58">
        <f t="shared" si="59"/>
        <v>0</v>
      </c>
    </row>
    <row r="337" spans="27:39" ht="20.100000000000001" customHeight="1" x14ac:dyDescent="0.2">
      <c r="AA337">
        <f t="shared" si="51"/>
        <v>27</v>
      </c>
      <c r="AB337" s="24">
        <f t="shared" si="50"/>
        <v>3.24</v>
      </c>
      <c r="AC337" s="57">
        <f t="shared" si="52"/>
        <v>0</v>
      </c>
      <c r="AD337" s="57">
        <f t="shared" si="47"/>
        <v>0</v>
      </c>
      <c r="AE337" s="56">
        <f t="shared" si="48"/>
        <v>130.41666666666666</v>
      </c>
      <c r="AF337" s="57">
        <f t="shared" si="49"/>
        <v>130.41666666666666</v>
      </c>
      <c r="AG337" s="24">
        <f t="shared" si="53"/>
        <v>0</v>
      </c>
      <c r="AH337" s="24">
        <f t="shared" si="54"/>
        <v>0</v>
      </c>
      <c r="AI337" s="24">
        <f t="shared" si="55"/>
        <v>-20.833333333333332</v>
      </c>
      <c r="AJ337" s="24">
        <f t="shared" si="56"/>
        <v>197.91666666666666</v>
      </c>
      <c r="AK337" s="58">
        <f t="shared" si="57"/>
        <v>7</v>
      </c>
      <c r="AL337" s="58">
        <f t="shared" si="58"/>
        <v>5000</v>
      </c>
      <c r="AM337" s="58">
        <f t="shared" si="59"/>
        <v>0</v>
      </c>
    </row>
    <row r="338" spans="27:39" ht="20.100000000000001" customHeight="1" x14ac:dyDescent="0.2">
      <c r="AA338">
        <f t="shared" si="51"/>
        <v>28</v>
      </c>
      <c r="AB338" s="24">
        <f t="shared" si="50"/>
        <v>3.36</v>
      </c>
      <c r="AC338" s="57">
        <f t="shared" si="52"/>
        <v>0</v>
      </c>
      <c r="AD338" s="57">
        <f t="shared" si="47"/>
        <v>0</v>
      </c>
      <c r="AE338" s="56">
        <f t="shared" si="48"/>
        <v>127.91666666666666</v>
      </c>
      <c r="AF338" s="57">
        <f t="shared" si="49"/>
        <v>127.91666666666666</v>
      </c>
      <c r="AG338" s="24">
        <f t="shared" si="53"/>
        <v>0</v>
      </c>
      <c r="AH338" s="24">
        <f t="shared" si="54"/>
        <v>0</v>
      </c>
      <c r="AI338" s="24">
        <f t="shared" si="55"/>
        <v>-20.833333333333332</v>
      </c>
      <c r="AJ338" s="24">
        <f t="shared" si="56"/>
        <v>197.91666666666666</v>
      </c>
      <c r="AK338" s="58">
        <f t="shared" si="57"/>
        <v>7</v>
      </c>
      <c r="AL338" s="58">
        <f t="shared" si="58"/>
        <v>5000</v>
      </c>
      <c r="AM338" s="58">
        <f t="shared" si="59"/>
        <v>0</v>
      </c>
    </row>
    <row r="339" spans="27:39" ht="20.100000000000001" customHeight="1" x14ac:dyDescent="0.2">
      <c r="AA339">
        <f t="shared" si="51"/>
        <v>29</v>
      </c>
      <c r="AB339" s="24">
        <f t="shared" si="50"/>
        <v>3.48</v>
      </c>
      <c r="AC339" s="57">
        <f t="shared" si="52"/>
        <v>0</v>
      </c>
      <c r="AD339" s="57">
        <f t="shared" si="47"/>
        <v>0</v>
      </c>
      <c r="AE339" s="56">
        <f t="shared" si="48"/>
        <v>125.41666666666666</v>
      </c>
      <c r="AF339" s="57">
        <f t="shared" si="49"/>
        <v>125.41666666666666</v>
      </c>
      <c r="AG339" s="24">
        <f t="shared" si="53"/>
        <v>0</v>
      </c>
      <c r="AH339" s="24">
        <f t="shared" si="54"/>
        <v>0</v>
      </c>
      <c r="AI339" s="24">
        <f t="shared" si="55"/>
        <v>-20.833333333333332</v>
      </c>
      <c r="AJ339" s="24">
        <f t="shared" si="56"/>
        <v>197.91666666666666</v>
      </c>
      <c r="AK339" s="58">
        <f t="shared" si="57"/>
        <v>7</v>
      </c>
      <c r="AL339" s="58">
        <f t="shared" si="58"/>
        <v>5000</v>
      </c>
      <c r="AM339" s="58">
        <f t="shared" si="59"/>
        <v>0</v>
      </c>
    </row>
    <row r="340" spans="27:39" ht="20.100000000000001" customHeight="1" x14ac:dyDescent="0.2">
      <c r="AA340">
        <f t="shared" si="51"/>
        <v>30</v>
      </c>
      <c r="AB340" s="24">
        <f t="shared" si="50"/>
        <v>3.6</v>
      </c>
      <c r="AC340" s="57">
        <f t="shared" si="52"/>
        <v>0</v>
      </c>
      <c r="AD340" s="57">
        <f t="shared" si="47"/>
        <v>0</v>
      </c>
      <c r="AE340" s="56">
        <f t="shared" si="48"/>
        <v>122.91666666666666</v>
      </c>
      <c r="AF340" s="57">
        <f t="shared" si="49"/>
        <v>122.91666666666666</v>
      </c>
      <c r="AG340" s="24">
        <f t="shared" si="53"/>
        <v>0</v>
      </c>
      <c r="AH340" s="24">
        <f t="shared" si="54"/>
        <v>0</v>
      </c>
      <c r="AI340" s="24">
        <f t="shared" si="55"/>
        <v>-20.833333333333332</v>
      </c>
      <c r="AJ340" s="24">
        <f t="shared" si="56"/>
        <v>197.91666666666666</v>
      </c>
      <c r="AK340" s="58">
        <f t="shared" si="57"/>
        <v>7</v>
      </c>
      <c r="AL340" s="58">
        <f t="shared" si="58"/>
        <v>5000</v>
      </c>
      <c r="AM340" s="58">
        <f t="shared" si="59"/>
        <v>0</v>
      </c>
    </row>
    <row r="341" spans="27:39" ht="20.100000000000001" customHeight="1" x14ac:dyDescent="0.2">
      <c r="AA341">
        <f t="shared" si="51"/>
        <v>31</v>
      </c>
      <c r="AB341" s="24">
        <f t="shared" si="50"/>
        <v>3.72</v>
      </c>
      <c r="AC341" s="57">
        <f t="shared" si="52"/>
        <v>0</v>
      </c>
      <c r="AD341" s="57">
        <f t="shared" si="47"/>
        <v>0</v>
      </c>
      <c r="AE341" s="56">
        <f t="shared" si="48"/>
        <v>120.41666666666666</v>
      </c>
      <c r="AF341" s="57">
        <f t="shared" si="49"/>
        <v>120.41666666666666</v>
      </c>
      <c r="AG341" s="24">
        <f t="shared" si="53"/>
        <v>0</v>
      </c>
      <c r="AH341" s="24">
        <f t="shared" si="54"/>
        <v>0</v>
      </c>
      <c r="AI341" s="24">
        <f t="shared" si="55"/>
        <v>-20.833333333333332</v>
      </c>
      <c r="AJ341" s="24">
        <f t="shared" si="56"/>
        <v>197.91666666666666</v>
      </c>
      <c r="AK341" s="58">
        <f t="shared" si="57"/>
        <v>7</v>
      </c>
      <c r="AL341" s="58">
        <f t="shared" si="58"/>
        <v>5000</v>
      </c>
      <c r="AM341" s="58">
        <f t="shared" si="59"/>
        <v>0</v>
      </c>
    </row>
    <row r="342" spans="27:39" ht="20.100000000000001" customHeight="1" x14ac:dyDescent="0.2">
      <c r="AA342">
        <f t="shared" si="51"/>
        <v>32</v>
      </c>
      <c r="AB342" s="24">
        <f t="shared" si="50"/>
        <v>3.84</v>
      </c>
      <c r="AC342" s="57">
        <f t="shared" si="52"/>
        <v>0</v>
      </c>
      <c r="AD342" s="57">
        <f t="shared" ref="AD342:AD373" si="60" xml:space="preserve"> IF( AB342 &lt;= AK342,  AH342 + AG342*AB342,    AH342 + AG342*AB342  +  AL342           )</f>
        <v>0</v>
      </c>
      <c r="AE342" s="56">
        <f t="shared" ref="AE342:AE373" si="61" xml:space="preserve"> AJ342 +  AI342*AB342 + AH342*AB342^2*100000/(2*E*I) + AG342*AB342^3*100000/(6*E*I)</f>
        <v>117.91666666666667</v>
      </c>
      <c r="AF342" s="57">
        <f t="shared" ref="AF342:AF373" si="62" xml:space="preserve"> IF( AB342 &lt;= AK342,  AE342,        AE342 + AL342*(AB342 - AK342)^2*100000/(2*E*I)          )</f>
        <v>117.91666666666667</v>
      </c>
      <c r="AG342" s="24">
        <f t="shared" si="53"/>
        <v>0</v>
      </c>
      <c r="AH342" s="24">
        <f t="shared" si="54"/>
        <v>0</v>
      </c>
      <c r="AI342" s="24">
        <f t="shared" si="55"/>
        <v>-20.833333333333332</v>
      </c>
      <c r="AJ342" s="24">
        <f t="shared" si="56"/>
        <v>197.91666666666666</v>
      </c>
      <c r="AK342" s="58">
        <f t="shared" si="57"/>
        <v>7</v>
      </c>
      <c r="AL342" s="58">
        <f t="shared" si="58"/>
        <v>5000</v>
      </c>
      <c r="AM342" s="58">
        <f t="shared" si="59"/>
        <v>0</v>
      </c>
    </row>
    <row r="343" spans="27:39" ht="20.100000000000001" customHeight="1" x14ac:dyDescent="0.2">
      <c r="AA343">
        <f t="shared" si="51"/>
        <v>33</v>
      </c>
      <c r="AB343" s="24">
        <f t="shared" si="50"/>
        <v>3.96</v>
      </c>
      <c r="AC343" s="57">
        <f t="shared" si="52"/>
        <v>0</v>
      </c>
      <c r="AD343" s="57">
        <f t="shared" si="60"/>
        <v>0</v>
      </c>
      <c r="AE343" s="56">
        <f t="shared" si="61"/>
        <v>115.41666666666666</v>
      </c>
      <c r="AF343" s="57">
        <f t="shared" si="62"/>
        <v>115.41666666666666</v>
      </c>
      <c r="AG343" s="24">
        <f t="shared" si="53"/>
        <v>0</v>
      </c>
      <c r="AH343" s="24">
        <f t="shared" si="54"/>
        <v>0</v>
      </c>
      <c r="AI343" s="24">
        <f t="shared" si="55"/>
        <v>-20.833333333333332</v>
      </c>
      <c r="AJ343" s="24">
        <f t="shared" si="56"/>
        <v>197.91666666666666</v>
      </c>
      <c r="AK343" s="58">
        <f t="shared" si="57"/>
        <v>7</v>
      </c>
      <c r="AL343" s="58">
        <f t="shared" si="58"/>
        <v>5000</v>
      </c>
      <c r="AM343" s="58">
        <f t="shared" si="59"/>
        <v>0</v>
      </c>
    </row>
    <row r="344" spans="27:39" ht="20.100000000000001" customHeight="1" x14ac:dyDescent="0.2">
      <c r="AA344">
        <f t="shared" si="51"/>
        <v>34</v>
      </c>
      <c r="AB344" s="24">
        <f t="shared" si="50"/>
        <v>4.08</v>
      </c>
      <c r="AC344" s="57">
        <f t="shared" si="52"/>
        <v>0</v>
      </c>
      <c r="AD344" s="57">
        <f t="shared" si="60"/>
        <v>0</v>
      </c>
      <c r="AE344" s="56">
        <f t="shared" si="61"/>
        <v>112.91666666666666</v>
      </c>
      <c r="AF344" s="57">
        <f t="shared" si="62"/>
        <v>112.91666666666666</v>
      </c>
      <c r="AG344" s="24">
        <f t="shared" si="53"/>
        <v>0</v>
      </c>
      <c r="AH344" s="24">
        <f t="shared" si="54"/>
        <v>0</v>
      </c>
      <c r="AI344" s="24">
        <f t="shared" si="55"/>
        <v>-20.833333333333332</v>
      </c>
      <c r="AJ344" s="24">
        <f t="shared" si="56"/>
        <v>197.91666666666666</v>
      </c>
      <c r="AK344" s="58">
        <f t="shared" si="57"/>
        <v>7</v>
      </c>
      <c r="AL344" s="58">
        <f t="shared" si="58"/>
        <v>5000</v>
      </c>
      <c r="AM344" s="58">
        <f t="shared" si="59"/>
        <v>0</v>
      </c>
    </row>
    <row r="345" spans="27:39" ht="20.100000000000001" customHeight="1" x14ac:dyDescent="0.2">
      <c r="AA345">
        <f t="shared" si="51"/>
        <v>35</v>
      </c>
      <c r="AB345" s="24">
        <f t="shared" si="50"/>
        <v>4.2</v>
      </c>
      <c r="AC345" s="57">
        <f t="shared" si="52"/>
        <v>0</v>
      </c>
      <c r="AD345" s="57">
        <f t="shared" si="60"/>
        <v>0</v>
      </c>
      <c r="AE345" s="56">
        <f t="shared" si="61"/>
        <v>110.41666666666666</v>
      </c>
      <c r="AF345" s="57">
        <f t="shared" si="62"/>
        <v>110.41666666666666</v>
      </c>
      <c r="AG345" s="24">
        <f t="shared" si="53"/>
        <v>0</v>
      </c>
      <c r="AH345" s="24">
        <f t="shared" si="54"/>
        <v>0</v>
      </c>
      <c r="AI345" s="24">
        <f t="shared" si="55"/>
        <v>-20.833333333333332</v>
      </c>
      <c r="AJ345" s="24">
        <f t="shared" si="56"/>
        <v>197.91666666666666</v>
      </c>
      <c r="AK345" s="58">
        <f t="shared" si="57"/>
        <v>7</v>
      </c>
      <c r="AL345" s="58">
        <f t="shared" si="58"/>
        <v>5000</v>
      </c>
      <c r="AM345" s="58">
        <f t="shared" si="59"/>
        <v>0</v>
      </c>
    </row>
    <row r="346" spans="27:39" ht="20.100000000000001" customHeight="1" x14ac:dyDescent="0.2">
      <c r="AA346">
        <f t="shared" si="51"/>
        <v>36</v>
      </c>
      <c r="AB346" s="24">
        <f t="shared" si="50"/>
        <v>4.32</v>
      </c>
      <c r="AC346" s="57">
        <f t="shared" si="52"/>
        <v>0</v>
      </c>
      <c r="AD346" s="57">
        <f t="shared" si="60"/>
        <v>0</v>
      </c>
      <c r="AE346" s="56">
        <f t="shared" si="61"/>
        <v>107.91666666666666</v>
      </c>
      <c r="AF346" s="57">
        <f t="shared" si="62"/>
        <v>107.91666666666666</v>
      </c>
      <c r="AG346" s="24">
        <f t="shared" si="53"/>
        <v>0</v>
      </c>
      <c r="AH346" s="24">
        <f t="shared" si="54"/>
        <v>0</v>
      </c>
      <c r="AI346" s="24">
        <f t="shared" si="55"/>
        <v>-20.833333333333332</v>
      </c>
      <c r="AJ346" s="24">
        <f t="shared" si="56"/>
        <v>197.91666666666666</v>
      </c>
      <c r="AK346" s="58">
        <f t="shared" si="57"/>
        <v>7</v>
      </c>
      <c r="AL346" s="58">
        <f t="shared" si="58"/>
        <v>5000</v>
      </c>
      <c r="AM346" s="58">
        <f t="shared" si="59"/>
        <v>0</v>
      </c>
    </row>
    <row r="347" spans="27:39" ht="20.100000000000001" customHeight="1" x14ac:dyDescent="0.2">
      <c r="AA347">
        <f t="shared" si="51"/>
        <v>37</v>
      </c>
      <c r="AB347" s="24">
        <f t="shared" si="50"/>
        <v>4.4400000000000004</v>
      </c>
      <c r="AC347" s="57">
        <f t="shared" si="52"/>
        <v>0</v>
      </c>
      <c r="AD347" s="57">
        <f t="shared" si="60"/>
        <v>0</v>
      </c>
      <c r="AE347" s="56">
        <f t="shared" si="61"/>
        <v>105.41666666666666</v>
      </c>
      <c r="AF347" s="57">
        <f t="shared" si="62"/>
        <v>105.41666666666666</v>
      </c>
      <c r="AG347" s="24">
        <f t="shared" si="53"/>
        <v>0</v>
      </c>
      <c r="AH347" s="24">
        <f t="shared" si="54"/>
        <v>0</v>
      </c>
      <c r="AI347" s="24">
        <f t="shared" si="55"/>
        <v>-20.833333333333332</v>
      </c>
      <c r="AJ347" s="24">
        <f t="shared" si="56"/>
        <v>197.91666666666666</v>
      </c>
      <c r="AK347" s="58">
        <f t="shared" si="57"/>
        <v>7</v>
      </c>
      <c r="AL347" s="58">
        <f t="shared" si="58"/>
        <v>5000</v>
      </c>
      <c r="AM347" s="58">
        <f t="shared" si="59"/>
        <v>0</v>
      </c>
    </row>
    <row r="348" spans="27:39" ht="20.100000000000001" customHeight="1" x14ac:dyDescent="0.2">
      <c r="AA348">
        <f t="shared" si="51"/>
        <v>38</v>
      </c>
      <c r="AB348" s="24">
        <f t="shared" si="50"/>
        <v>4.5599999999999996</v>
      </c>
      <c r="AC348" s="57">
        <f t="shared" si="52"/>
        <v>0</v>
      </c>
      <c r="AD348" s="57">
        <f t="shared" si="60"/>
        <v>0</v>
      </c>
      <c r="AE348" s="56">
        <f t="shared" si="61"/>
        <v>102.91666666666667</v>
      </c>
      <c r="AF348" s="57">
        <f t="shared" si="62"/>
        <v>102.91666666666667</v>
      </c>
      <c r="AG348" s="24">
        <f t="shared" si="53"/>
        <v>0</v>
      </c>
      <c r="AH348" s="24">
        <f t="shared" si="54"/>
        <v>0</v>
      </c>
      <c r="AI348" s="24">
        <f t="shared" si="55"/>
        <v>-20.833333333333332</v>
      </c>
      <c r="AJ348" s="24">
        <f t="shared" si="56"/>
        <v>197.91666666666666</v>
      </c>
      <c r="AK348" s="58">
        <f t="shared" si="57"/>
        <v>7</v>
      </c>
      <c r="AL348" s="58">
        <f t="shared" si="58"/>
        <v>5000</v>
      </c>
      <c r="AM348" s="58">
        <f t="shared" si="59"/>
        <v>0</v>
      </c>
    </row>
    <row r="349" spans="27:39" ht="20.100000000000001" customHeight="1" x14ac:dyDescent="0.2">
      <c r="AA349">
        <f t="shared" si="51"/>
        <v>39</v>
      </c>
      <c r="AB349" s="24">
        <f t="shared" si="50"/>
        <v>4.68</v>
      </c>
      <c r="AC349" s="57">
        <f t="shared" si="52"/>
        <v>0</v>
      </c>
      <c r="AD349" s="57">
        <f t="shared" si="60"/>
        <v>0</v>
      </c>
      <c r="AE349" s="56">
        <f t="shared" si="61"/>
        <v>100.41666666666667</v>
      </c>
      <c r="AF349" s="57">
        <f t="shared" si="62"/>
        <v>100.41666666666667</v>
      </c>
      <c r="AG349" s="24">
        <f t="shared" si="53"/>
        <v>0</v>
      </c>
      <c r="AH349" s="24">
        <f t="shared" si="54"/>
        <v>0</v>
      </c>
      <c r="AI349" s="24">
        <f t="shared" si="55"/>
        <v>-20.833333333333332</v>
      </c>
      <c r="AJ349" s="24">
        <f t="shared" si="56"/>
        <v>197.91666666666666</v>
      </c>
      <c r="AK349" s="58">
        <f t="shared" si="57"/>
        <v>7</v>
      </c>
      <c r="AL349" s="58">
        <f t="shared" si="58"/>
        <v>5000</v>
      </c>
      <c r="AM349" s="58">
        <f t="shared" si="59"/>
        <v>0</v>
      </c>
    </row>
    <row r="350" spans="27:39" ht="20.100000000000001" customHeight="1" x14ac:dyDescent="0.2">
      <c r="AA350">
        <f t="shared" si="51"/>
        <v>40</v>
      </c>
      <c r="AB350" s="24">
        <f t="shared" si="50"/>
        <v>4.8</v>
      </c>
      <c r="AC350" s="57">
        <f t="shared" si="52"/>
        <v>0</v>
      </c>
      <c r="AD350" s="57">
        <f t="shared" si="60"/>
        <v>0</v>
      </c>
      <c r="AE350" s="56">
        <f t="shared" si="61"/>
        <v>97.916666666666671</v>
      </c>
      <c r="AF350" s="57">
        <f t="shared" si="62"/>
        <v>97.916666666666671</v>
      </c>
      <c r="AG350" s="24">
        <f t="shared" si="53"/>
        <v>0</v>
      </c>
      <c r="AH350" s="24">
        <f t="shared" si="54"/>
        <v>0</v>
      </c>
      <c r="AI350" s="24">
        <f t="shared" si="55"/>
        <v>-20.833333333333332</v>
      </c>
      <c r="AJ350" s="24">
        <f t="shared" si="56"/>
        <v>197.91666666666666</v>
      </c>
      <c r="AK350" s="58">
        <f t="shared" si="57"/>
        <v>7</v>
      </c>
      <c r="AL350" s="58">
        <f t="shared" si="58"/>
        <v>5000</v>
      </c>
      <c r="AM350" s="58">
        <f t="shared" si="59"/>
        <v>0</v>
      </c>
    </row>
    <row r="351" spans="27:39" ht="20.100000000000001" customHeight="1" x14ac:dyDescent="0.2">
      <c r="AA351">
        <f t="shared" si="51"/>
        <v>41</v>
      </c>
      <c r="AB351" s="24">
        <f t="shared" si="50"/>
        <v>4.92</v>
      </c>
      <c r="AC351" s="57">
        <f t="shared" si="52"/>
        <v>0</v>
      </c>
      <c r="AD351" s="57">
        <f t="shared" si="60"/>
        <v>0</v>
      </c>
      <c r="AE351" s="56">
        <f t="shared" si="61"/>
        <v>95.416666666666671</v>
      </c>
      <c r="AF351" s="57">
        <f t="shared" si="62"/>
        <v>95.416666666666671</v>
      </c>
      <c r="AG351" s="24">
        <f t="shared" si="53"/>
        <v>0</v>
      </c>
      <c r="AH351" s="24">
        <f t="shared" si="54"/>
        <v>0</v>
      </c>
      <c r="AI351" s="24">
        <f t="shared" si="55"/>
        <v>-20.833333333333332</v>
      </c>
      <c r="AJ351" s="24">
        <f t="shared" si="56"/>
        <v>197.91666666666666</v>
      </c>
      <c r="AK351" s="58">
        <f t="shared" si="57"/>
        <v>7</v>
      </c>
      <c r="AL351" s="58">
        <f t="shared" si="58"/>
        <v>5000</v>
      </c>
      <c r="AM351" s="58">
        <f t="shared" si="59"/>
        <v>0</v>
      </c>
    </row>
    <row r="352" spans="27:39" ht="20.100000000000001" customHeight="1" x14ac:dyDescent="0.2">
      <c r="AA352">
        <f t="shared" si="51"/>
        <v>42</v>
      </c>
      <c r="AB352" s="24">
        <f t="shared" si="50"/>
        <v>5.04</v>
      </c>
      <c r="AC352" s="57">
        <f t="shared" si="52"/>
        <v>0</v>
      </c>
      <c r="AD352" s="57">
        <f t="shared" si="60"/>
        <v>0</v>
      </c>
      <c r="AE352" s="56">
        <f t="shared" si="61"/>
        <v>92.916666666666657</v>
      </c>
      <c r="AF352" s="57">
        <f t="shared" si="62"/>
        <v>92.916666666666657</v>
      </c>
      <c r="AG352" s="24">
        <f t="shared" si="53"/>
        <v>0</v>
      </c>
      <c r="AH352" s="24">
        <f t="shared" si="54"/>
        <v>0</v>
      </c>
      <c r="AI352" s="24">
        <f t="shared" si="55"/>
        <v>-20.833333333333332</v>
      </c>
      <c r="AJ352" s="24">
        <f t="shared" si="56"/>
        <v>197.91666666666666</v>
      </c>
      <c r="AK352" s="58">
        <f t="shared" si="57"/>
        <v>7</v>
      </c>
      <c r="AL352" s="58">
        <f t="shared" si="58"/>
        <v>5000</v>
      </c>
      <c r="AM352" s="58">
        <f t="shared" si="59"/>
        <v>0</v>
      </c>
    </row>
    <row r="353" spans="27:39" ht="20.100000000000001" customHeight="1" x14ac:dyDescent="0.2">
      <c r="AA353">
        <f t="shared" si="51"/>
        <v>43</v>
      </c>
      <c r="AB353" s="24">
        <f t="shared" si="50"/>
        <v>5.16</v>
      </c>
      <c r="AC353" s="57">
        <f t="shared" si="52"/>
        <v>0</v>
      </c>
      <c r="AD353" s="57">
        <f t="shared" si="60"/>
        <v>0</v>
      </c>
      <c r="AE353" s="56">
        <f t="shared" si="61"/>
        <v>90.416666666666657</v>
      </c>
      <c r="AF353" s="57">
        <f t="shared" si="62"/>
        <v>90.416666666666657</v>
      </c>
      <c r="AG353" s="24">
        <f t="shared" si="53"/>
        <v>0</v>
      </c>
      <c r="AH353" s="24">
        <f t="shared" si="54"/>
        <v>0</v>
      </c>
      <c r="AI353" s="24">
        <f t="shared" si="55"/>
        <v>-20.833333333333332</v>
      </c>
      <c r="AJ353" s="24">
        <f t="shared" si="56"/>
        <v>197.91666666666666</v>
      </c>
      <c r="AK353" s="58">
        <f t="shared" si="57"/>
        <v>7</v>
      </c>
      <c r="AL353" s="58">
        <f t="shared" si="58"/>
        <v>5000</v>
      </c>
      <c r="AM353" s="58">
        <f t="shared" si="59"/>
        <v>0</v>
      </c>
    </row>
    <row r="354" spans="27:39" ht="20.100000000000001" customHeight="1" x14ac:dyDescent="0.2">
      <c r="AA354">
        <f t="shared" si="51"/>
        <v>44</v>
      </c>
      <c r="AB354" s="24">
        <f t="shared" si="50"/>
        <v>5.28</v>
      </c>
      <c r="AC354" s="57">
        <f t="shared" si="52"/>
        <v>0</v>
      </c>
      <c r="AD354" s="57">
        <f t="shared" si="60"/>
        <v>0</v>
      </c>
      <c r="AE354" s="56">
        <f t="shared" si="61"/>
        <v>87.916666666666657</v>
      </c>
      <c r="AF354" s="57">
        <f t="shared" si="62"/>
        <v>87.916666666666657</v>
      </c>
      <c r="AG354" s="24">
        <f t="shared" si="53"/>
        <v>0</v>
      </c>
      <c r="AH354" s="24">
        <f t="shared" si="54"/>
        <v>0</v>
      </c>
      <c r="AI354" s="24">
        <f t="shared" si="55"/>
        <v>-20.833333333333332</v>
      </c>
      <c r="AJ354" s="24">
        <f t="shared" si="56"/>
        <v>197.91666666666666</v>
      </c>
      <c r="AK354" s="58">
        <f t="shared" si="57"/>
        <v>7</v>
      </c>
      <c r="AL354" s="58">
        <f t="shared" si="58"/>
        <v>5000</v>
      </c>
      <c r="AM354" s="58">
        <f t="shared" si="59"/>
        <v>0</v>
      </c>
    </row>
    <row r="355" spans="27:39" ht="20.100000000000001" customHeight="1" x14ac:dyDescent="0.2">
      <c r="AA355">
        <f t="shared" si="51"/>
        <v>45</v>
      </c>
      <c r="AB355" s="24">
        <f t="shared" si="50"/>
        <v>5.4</v>
      </c>
      <c r="AC355" s="57">
        <f t="shared" si="52"/>
        <v>0</v>
      </c>
      <c r="AD355" s="57">
        <f t="shared" si="60"/>
        <v>0</v>
      </c>
      <c r="AE355" s="56">
        <f t="shared" si="61"/>
        <v>85.416666666666657</v>
      </c>
      <c r="AF355" s="57">
        <f t="shared" si="62"/>
        <v>85.416666666666657</v>
      </c>
      <c r="AG355" s="24">
        <f t="shared" si="53"/>
        <v>0</v>
      </c>
      <c r="AH355" s="24">
        <f t="shared" si="54"/>
        <v>0</v>
      </c>
      <c r="AI355" s="24">
        <f t="shared" si="55"/>
        <v>-20.833333333333332</v>
      </c>
      <c r="AJ355" s="24">
        <f t="shared" si="56"/>
        <v>197.91666666666666</v>
      </c>
      <c r="AK355" s="58">
        <f t="shared" si="57"/>
        <v>7</v>
      </c>
      <c r="AL355" s="58">
        <f t="shared" si="58"/>
        <v>5000</v>
      </c>
      <c r="AM355" s="58">
        <f t="shared" si="59"/>
        <v>0</v>
      </c>
    </row>
    <row r="356" spans="27:39" ht="20.100000000000001" customHeight="1" x14ac:dyDescent="0.2">
      <c r="AA356">
        <f t="shared" si="51"/>
        <v>46</v>
      </c>
      <c r="AB356" s="24">
        <f t="shared" si="50"/>
        <v>5.52</v>
      </c>
      <c r="AC356" s="57">
        <f t="shared" si="52"/>
        <v>0</v>
      </c>
      <c r="AD356" s="57">
        <f t="shared" si="60"/>
        <v>0</v>
      </c>
      <c r="AE356" s="56">
        <f t="shared" si="61"/>
        <v>82.916666666666671</v>
      </c>
      <c r="AF356" s="57">
        <f t="shared" si="62"/>
        <v>82.916666666666671</v>
      </c>
      <c r="AG356" s="24">
        <f t="shared" si="53"/>
        <v>0</v>
      </c>
      <c r="AH356" s="24">
        <f t="shared" si="54"/>
        <v>0</v>
      </c>
      <c r="AI356" s="24">
        <f t="shared" si="55"/>
        <v>-20.833333333333332</v>
      </c>
      <c r="AJ356" s="24">
        <f t="shared" si="56"/>
        <v>197.91666666666666</v>
      </c>
      <c r="AK356" s="58">
        <f t="shared" si="57"/>
        <v>7</v>
      </c>
      <c r="AL356" s="58">
        <f t="shared" si="58"/>
        <v>5000</v>
      </c>
      <c r="AM356" s="58">
        <f t="shared" si="59"/>
        <v>0</v>
      </c>
    </row>
    <row r="357" spans="27:39" ht="20.100000000000001" customHeight="1" x14ac:dyDescent="0.2">
      <c r="AA357">
        <f t="shared" si="51"/>
        <v>47</v>
      </c>
      <c r="AB357" s="24">
        <f t="shared" si="50"/>
        <v>5.64</v>
      </c>
      <c r="AC357" s="57">
        <f t="shared" si="52"/>
        <v>0</v>
      </c>
      <c r="AD357" s="57">
        <f t="shared" si="60"/>
        <v>0</v>
      </c>
      <c r="AE357" s="56">
        <f t="shared" si="61"/>
        <v>80.416666666666671</v>
      </c>
      <c r="AF357" s="57">
        <f t="shared" si="62"/>
        <v>80.416666666666671</v>
      </c>
      <c r="AG357" s="24">
        <f t="shared" si="53"/>
        <v>0</v>
      </c>
      <c r="AH357" s="24">
        <f t="shared" si="54"/>
        <v>0</v>
      </c>
      <c r="AI357" s="24">
        <f t="shared" si="55"/>
        <v>-20.833333333333332</v>
      </c>
      <c r="AJ357" s="24">
        <f t="shared" si="56"/>
        <v>197.91666666666666</v>
      </c>
      <c r="AK357" s="58">
        <f t="shared" si="57"/>
        <v>7</v>
      </c>
      <c r="AL357" s="58">
        <f t="shared" si="58"/>
        <v>5000</v>
      </c>
      <c r="AM357" s="58">
        <f t="shared" si="59"/>
        <v>0</v>
      </c>
    </row>
    <row r="358" spans="27:39" ht="20.100000000000001" customHeight="1" x14ac:dyDescent="0.2">
      <c r="AA358">
        <f t="shared" si="51"/>
        <v>48</v>
      </c>
      <c r="AB358" s="24">
        <f t="shared" si="50"/>
        <v>5.76</v>
      </c>
      <c r="AC358" s="57">
        <f t="shared" si="52"/>
        <v>0</v>
      </c>
      <c r="AD358" s="57">
        <f t="shared" si="60"/>
        <v>0</v>
      </c>
      <c r="AE358" s="56">
        <f t="shared" si="61"/>
        <v>77.916666666666671</v>
      </c>
      <c r="AF358" s="57">
        <f t="shared" si="62"/>
        <v>77.916666666666671</v>
      </c>
      <c r="AG358" s="24">
        <f t="shared" si="53"/>
        <v>0</v>
      </c>
      <c r="AH358" s="24">
        <f t="shared" si="54"/>
        <v>0</v>
      </c>
      <c r="AI358" s="24">
        <f t="shared" si="55"/>
        <v>-20.833333333333332</v>
      </c>
      <c r="AJ358" s="24">
        <f t="shared" si="56"/>
        <v>197.91666666666666</v>
      </c>
      <c r="AK358" s="58">
        <f t="shared" si="57"/>
        <v>7</v>
      </c>
      <c r="AL358" s="58">
        <f t="shared" si="58"/>
        <v>5000</v>
      </c>
      <c r="AM358" s="58">
        <f t="shared" si="59"/>
        <v>0</v>
      </c>
    </row>
    <row r="359" spans="27:39" ht="20.100000000000001" customHeight="1" x14ac:dyDescent="0.2">
      <c r="AA359">
        <f t="shared" si="51"/>
        <v>49</v>
      </c>
      <c r="AB359" s="24">
        <f t="shared" si="50"/>
        <v>5.88</v>
      </c>
      <c r="AC359" s="57">
        <f t="shared" si="52"/>
        <v>0</v>
      </c>
      <c r="AD359" s="57">
        <f t="shared" si="60"/>
        <v>0</v>
      </c>
      <c r="AE359" s="56">
        <f t="shared" si="61"/>
        <v>75.416666666666671</v>
      </c>
      <c r="AF359" s="57">
        <f t="shared" si="62"/>
        <v>75.416666666666671</v>
      </c>
      <c r="AG359" s="24">
        <f t="shared" si="53"/>
        <v>0</v>
      </c>
      <c r="AH359" s="24">
        <f t="shared" si="54"/>
        <v>0</v>
      </c>
      <c r="AI359" s="24">
        <f t="shared" si="55"/>
        <v>-20.833333333333332</v>
      </c>
      <c r="AJ359" s="24">
        <f t="shared" si="56"/>
        <v>197.91666666666666</v>
      </c>
      <c r="AK359" s="58">
        <f t="shared" si="57"/>
        <v>7</v>
      </c>
      <c r="AL359" s="58">
        <f t="shared" si="58"/>
        <v>5000</v>
      </c>
      <c r="AM359" s="58">
        <f t="shared" si="59"/>
        <v>0</v>
      </c>
    </row>
    <row r="360" spans="27:39" ht="20.100000000000001" customHeight="1" x14ac:dyDescent="0.2">
      <c r="AA360">
        <f t="shared" si="51"/>
        <v>50</v>
      </c>
      <c r="AB360" s="24">
        <f t="shared" si="50"/>
        <v>6</v>
      </c>
      <c r="AC360" s="57">
        <f t="shared" si="52"/>
        <v>0</v>
      </c>
      <c r="AD360" s="57">
        <f t="shared" si="60"/>
        <v>0</v>
      </c>
      <c r="AE360" s="56">
        <f t="shared" si="61"/>
        <v>72.916666666666657</v>
      </c>
      <c r="AF360" s="57">
        <f t="shared" si="62"/>
        <v>72.916666666666657</v>
      </c>
      <c r="AG360" s="24">
        <f t="shared" si="53"/>
        <v>0</v>
      </c>
      <c r="AH360" s="24">
        <f t="shared" si="54"/>
        <v>0</v>
      </c>
      <c r="AI360" s="24">
        <f t="shared" si="55"/>
        <v>-20.833333333333332</v>
      </c>
      <c r="AJ360" s="24">
        <f t="shared" si="56"/>
        <v>197.91666666666666</v>
      </c>
      <c r="AK360" s="58">
        <f t="shared" si="57"/>
        <v>7</v>
      </c>
      <c r="AL360" s="58">
        <f t="shared" si="58"/>
        <v>5000</v>
      </c>
      <c r="AM360" s="58">
        <f t="shared" si="59"/>
        <v>0</v>
      </c>
    </row>
    <row r="361" spans="27:39" ht="20.100000000000001" customHeight="1" x14ac:dyDescent="0.2">
      <c r="AA361">
        <f t="shared" si="51"/>
        <v>51</v>
      </c>
      <c r="AB361" s="24">
        <f t="shared" si="50"/>
        <v>6.12</v>
      </c>
      <c r="AC361" s="57">
        <f t="shared" si="52"/>
        <v>0</v>
      </c>
      <c r="AD361" s="57">
        <f t="shared" si="60"/>
        <v>0</v>
      </c>
      <c r="AE361" s="56">
        <f t="shared" si="61"/>
        <v>70.416666666666657</v>
      </c>
      <c r="AF361" s="57">
        <f t="shared" si="62"/>
        <v>70.416666666666657</v>
      </c>
      <c r="AG361" s="24">
        <f t="shared" si="53"/>
        <v>0</v>
      </c>
      <c r="AH361" s="24">
        <f t="shared" si="54"/>
        <v>0</v>
      </c>
      <c r="AI361" s="24">
        <f t="shared" si="55"/>
        <v>-20.833333333333332</v>
      </c>
      <c r="AJ361" s="24">
        <f t="shared" si="56"/>
        <v>197.91666666666666</v>
      </c>
      <c r="AK361" s="58">
        <f t="shared" si="57"/>
        <v>7</v>
      </c>
      <c r="AL361" s="58">
        <f t="shared" si="58"/>
        <v>5000</v>
      </c>
      <c r="AM361" s="58">
        <f t="shared" si="59"/>
        <v>0</v>
      </c>
    </row>
    <row r="362" spans="27:39" ht="20.100000000000001" customHeight="1" x14ac:dyDescent="0.2">
      <c r="AA362">
        <f t="shared" si="51"/>
        <v>52</v>
      </c>
      <c r="AB362" s="24">
        <f t="shared" si="50"/>
        <v>6.24</v>
      </c>
      <c r="AC362" s="57">
        <f t="shared" si="52"/>
        <v>0</v>
      </c>
      <c r="AD362" s="57">
        <f t="shared" si="60"/>
        <v>0</v>
      </c>
      <c r="AE362" s="56">
        <f t="shared" si="61"/>
        <v>67.916666666666657</v>
      </c>
      <c r="AF362" s="57">
        <f t="shared" si="62"/>
        <v>67.916666666666657</v>
      </c>
      <c r="AG362" s="24">
        <f t="shared" si="53"/>
        <v>0</v>
      </c>
      <c r="AH362" s="24">
        <f t="shared" si="54"/>
        <v>0</v>
      </c>
      <c r="AI362" s="24">
        <f t="shared" si="55"/>
        <v>-20.833333333333332</v>
      </c>
      <c r="AJ362" s="24">
        <f t="shared" si="56"/>
        <v>197.91666666666666</v>
      </c>
      <c r="AK362" s="58">
        <f t="shared" si="57"/>
        <v>7</v>
      </c>
      <c r="AL362" s="58">
        <f t="shared" si="58"/>
        <v>5000</v>
      </c>
      <c r="AM362" s="58">
        <f t="shared" si="59"/>
        <v>0</v>
      </c>
    </row>
    <row r="363" spans="27:39" ht="20.100000000000001" customHeight="1" x14ac:dyDescent="0.2">
      <c r="AA363">
        <f t="shared" si="51"/>
        <v>53</v>
      </c>
      <c r="AB363" s="24">
        <f t="shared" si="50"/>
        <v>6.36</v>
      </c>
      <c r="AC363" s="57">
        <f t="shared" si="52"/>
        <v>0</v>
      </c>
      <c r="AD363" s="57">
        <f t="shared" si="60"/>
        <v>0</v>
      </c>
      <c r="AE363" s="56">
        <f t="shared" si="61"/>
        <v>65.416666666666657</v>
      </c>
      <c r="AF363" s="57">
        <f t="shared" si="62"/>
        <v>65.416666666666657</v>
      </c>
      <c r="AG363" s="24">
        <f t="shared" si="53"/>
        <v>0</v>
      </c>
      <c r="AH363" s="24">
        <f t="shared" si="54"/>
        <v>0</v>
      </c>
      <c r="AI363" s="24">
        <f t="shared" si="55"/>
        <v>-20.833333333333332</v>
      </c>
      <c r="AJ363" s="24">
        <f t="shared" si="56"/>
        <v>197.91666666666666</v>
      </c>
      <c r="AK363" s="58">
        <f t="shared" si="57"/>
        <v>7</v>
      </c>
      <c r="AL363" s="58">
        <f t="shared" si="58"/>
        <v>5000</v>
      </c>
      <c r="AM363" s="58">
        <f t="shared" si="59"/>
        <v>0</v>
      </c>
    </row>
    <row r="364" spans="27:39" ht="20.100000000000001" customHeight="1" x14ac:dyDescent="0.2">
      <c r="AA364">
        <f t="shared" si="51"/>
        <v>54</v>
      </c>
      <c r="AB364" s="24">
        <f t="shared" si="50"/>
        <v>6.48</v>
      </c>
      <c r="AC364" s="57">
        <f t="shared" si="52"/>
        <v>0</v>
      </c>
      <c r="AD364" s="57">
        <f t="shared" si="60"/>
        <v>0</v>
      </c>
      <c r="AE364" s="56">
        <f t="shared" si="61"/>
        <v>62.916666666666657</v>
      </c>
      <c r="AF364" s="57">
        <f t="shared" si="62"/>
        <v>62.916666666666657</v>
      </c>
      <c r="AG364" s="24">
        <f t="shared" si="53"/>
        <v>0</v>
      </c>
      <c r="AH364" s="24">
        <f t="shared" si="54"/>
        <v>0</v>
      </c>
      <c r="AI364" s="24">
        <f t="shared" si="55"/>
        <v>-20.833333333333332</v>
      </c>
      <c r="AJ364" s="24">
        <f t="shared" si="56"/>
        <v>197.91666666666666</v>
      </c>
      <c r="AK364" s="58">
        <f t="shared" si="57"/>
        <v>7</v>
      </c>
      <c r="AL364" s="58">
        <f t="shared" si="58"/>
        <v>5000</v>
      </c>
      <c r="AM364" s="58">
        <f t="shared" si="59"/>
        <v>0</v>
      </c>
    </row>
    <row r="365" spans="27:39" ht="20.100000000000001" customHeight="1" x14ac:dyDescent="0.2">
      <c r="AA365">
        <f t="shared" si="51"/>
        <v>55</v>
      </c>
      <c r="AB365" s="24">
        <f t="shared" si="50"/>
        <v>6.6</v>
      </c>
      <c r="AC365" s="57">
        <f t="shared" si="52"/>
        <v>0</v>
      </c>
      <c r="AD365" s="57">
        <f t="shared" si="60"/>
        <v>0</v>
      </c>
      <c r="AE365" s="56">
        <f t="shared" si="61"/>
        <v>60.416666666666686</v>
      </c>
      <c r="AF365" s="57">
        <f t="shared" si="62"/>
        <v>60.416666666666686</v>
      </c>
      <c r="AG365" s="24">
        <f t="shared" si="53"/>
        <v>0</v>
      </c>
      <c r="AH365" s="24">
        <f t="shared" si="54"/>
        <v>0</v>
      </c>
      <c r="AI365" s="24">
        <f t="shared" si="55"/>
        <v>-20.833333333333332</v>
      </c>
      <c r="AJ365" s="24">
        <f t="shared" si="56"/>
        <v>197.91666666666666</v>
      </c>
      <c r="AK365" s="58">
        <f t="shared" si="57"/>
        <v>7</v>
      </c>
      <c r="AL365" s="58">
        <f t="shared" si="58"/>
        <v>5000</v>
      </c>
      <c r="AM365" s="58">
        <f t="shared" si="59"/>
        <v>0</v>
      </c>
    </row>
    <row r="366" spans="27:39" ht="20.100000000000001" customHeight="1" x14ac:dyDescent="0.2">
      <c r="AA366">
        <f t="shared" si="51"/>
        <v>56</v>
      </c>
      <c r="AB366" s="24">
        <f t="shared" si="50"/>
        <v>6.72</v>
      </c>
      <c r="AC366" s="57">
        <f t="shared" si="52"/>
        <v>0</v>
      </c>
      <c r="AD366" s="57">
        <f t="shared" si="60"/>
        <v>0</v>
      </c>
      <c r="AE366" s="56">
        <f t="shared" si="61"/>
        <v>57.916666666666657</v>
      </c>
      <c r="AF366" s="57">
        <f t="shared" si="62"/>
        <v>57.916666666666657</v>
      </c>
      <c r="AG366" s="24">
        <f t="shared" si="53"/>
        <v>0</v>
      </c>
      <c r="AH366" s="24">
        <f t="shared" si="54"/>
        <v>0</v>
      </c>
      <c r="AI366" s="24">
        <f t="shared" si="55"/>
        <v>-20.833333333333332</v>
      </c>
      <c r="AJ366" s="24">
        <f t="shared" si="56"/>
        <v>197.91666666666666</v>
      </c>
      <c r="AK366" s="58">
        <f t="shared" si="57"/>
        <v>7</v>
      </c>
      <c r="AL366" s="58">
        <f t="shared" si="58"/>
        <v>5000</v>
      </c>
      <c r="AM366" s="58">
        <f t="shared" si="59"/>
        <v>0</v>
      </c>
    </row>
    <row r="367" spans="27:39" ht="20.100000000000001" customHeight="1" x14ac:dyDescent="0.2">
      <c r="AA367">
        <f t="shared" si="51"/>
        <v>57</v>
      </c>
      <c r="AB367" s="24">
        <f t="shared" si="50"/>
        <v>6.84</v>
      </c>
      <c r="AC367" s="57">
        <f t="shared" si="52"/>
        <v>0</v>
      </c>
      <c r="AD367" s="57">
        <f t="shared" si="60"/>
        <v>0</v>
      </c>
      <c r="AE367" s="56">
        <f t="shared" si="61"/>
        <v>55.416666666666657</v>
      </c>
      <c r="AF367" s="57">
        <f t="shared" si="62"/>
        <v>55.416666666666657</v>
      </c>
      <c r="AG367" s="24">
        <f t="shared" si="53"/>
        <v>0</v>
      </c>
      <c r="AH367" s="24">
        <f t="shared" si="54"/>
        <v>0</v>
      </c>
      <c r="AI367" s="24">
        <f t="shared" si="55"/>
        <v>-20.833333333333332</v>
      </c>
      <c r="AJ367" s="24">
        <f t="shared" si="56"/>
        <v>197.91666666666666</v>
      </c>
      <c r="AK367" s="58">
        <f t="shared" si="57"/>
        <v>7</v>
      </c>
      <c r="AL367" s="58">
        <f t="shared" si="58"/>
        <v>5000</v>
      </c>
      <c r="AM367" s="58">
        <f t="shared" si="59"/>
        <v>0</v>
      </c>
    </row>
    <row r="368" spans="27:39" ht="20.100000000000001" customHeight="1" x14ac:dyDescent="0.2">
      <c r="AA368">
        <f t="shared" si="51"/>
        <v>58</v>
      </c>
      <c r="AB368" s="24">
        <f t="shared" si="50"/>
        <v>6.96</v>
      </c>
      <c r="AC368" s="57">
        <f t="shared" si="52"/>
        <v>0</v>
      </c>
      <c r="AD368" s="57">
        <f t="shared" si="60"/>
        <v>0</v>
      </c>
      <c r="AE368" s="56">
        <f t="shared" si="61"/>
        <v>52.916666666666657</v>
      </c>
      <c r="AF368" s="57">
        <f t="shared" si="62"/>
        <v>52.916666666666657</v>
      </c>
      <c r="AG368" s="24">
        <f t="shared" si="53"/>
        <v>0</v>
      </c>
      <c r="AH368" s="24">
        <f t="shared" si="54"/>
        <v>0</v>
      </c>
      <c r="AI368" s="24">
        <f t="shared" si="55"/>
        <v>-20.833333333333332</v>
      </c>
      <c r="AJ368" s="24">
        <f t="shared" si="56"/>
        <v>197.91666666666666</v>
      </c>
      <c r="AK368" s="58">
        <f t="shared" si="57"/>
        <v>7</v>
      </c>
      <c r="AL368" s="58">
        <f t="shared" si="58"/>
        <v>5000</v>
      </c>
      <c r="AM368" s="58">
        <f t="shared" si="59"/>
        <v>0</v>
      </c>
    </row>
    <row r="369" spans="27:39" ht="20.100000000000001" customHeight="1" x14ac:dyDescent="0.2">
      <c r="AA369">
        <f t="shared" si="51"/>
        <v>59</v>
      </c>
      <c r="AB369" s="24">
        <f t="shared" si="50"/>
        <v>7.08</v>
      </c>
      <c r="AC369" s="57">
        <f t="shared" si="52"/>
        <v>0</v>
      </c>
      <c r="AD369" s="57">
        <f t="shared" si="60"/>
        <v>5000</v>
      </c>
      <c r="AE369" s="56">
        <f t="shared" si="61"/>
        <v>50.416666666666657</v>
      </c>
      <c r="AF369" s="57">
        <f t="shared" si="62"/>
        <v>50.429999999999993</v>
      </c>
      <c r="AG369" s="24">
        <f t="shared" si="53"/>
        <v>0</v>
      </c>
      <c r="AH369" s="24">
        <f t="shared" si="54"/>
        <v>0</v>
      </c>
      <c r="AI369" s="24">
        <f t="shared" si="55"/>
        <v>-20.833333333333332</v>
      </c>
      <c r="AJ369" s="24">
        <f t="shared" si="56"/>
        <v>197.91666666666666</v>
      </c>
      <c r="AK369" s="58">
        <f t="shared" si="57"/>
        <v>7</v>
      </c>
      <c r="AL369" s="58">
        <f t="shared" si="58"/>
        <v>5000</v>
      </c>
      <c r="AM369" s="58">
        <f t="shared" si="59"/>
        <v>0</v>
      </c>
    </row>
    <row r="370" spans="27:39" ht="20.100000000000001" customHeight="1" x14ac:dyDescent="0.2">
      <c r="AA370">
        <f t="shared" si="51"/>
        <v>60</v>
      </c>
      <c r="AB370" s="24">
        <f t="shared" si="50"/>
        <v>7.2</v>
      </c>
      <c r="AC370" s="57">
        <f t="shared" si="52"/>
        <v>0</v>
      </c>
      <c r="AD370" s="57">
        <f t="shared" si="60"/>
        <v>5000</v>
      </c>
      <c r="AE370" s="56">
        <f t="shared" si="61"/>
        <v>47.916666666666657</v>
      </c>
      <c r="AF370" s="57">
        <f t="shared" si="62"/>
        <v>47.999999999999993</v>
      </c>
      <c r="AG370" s="24">
        <f t="shared" si="53"/>
        <v>0</v>
      </c>
      <c r="AH370" s="24">
        <f t="shared" si="54"/>
        <v>0</v>
      </c>
      <c r="AI370" s="24">
        <f t="shared" si="55"/>
        <v>-20.833333333333332</v>
      </c>
      <c r="AJ370" s="24">
        <f t="shared" si="56"/>
        <v>197.91666666666666</v>
      </c>
      <c r="AK370" s="58">
        <f t="shared" si="57"/>
        <v>7</v>
      </c>
      <c r="AL370" s="58">
        <f t="shared" si="58"/>
        <v>5000</v>
      </c>
      <c r="AM370" s="58">
        <f t="shared" si="59"/>
        <v>0</v>
      </c>
    </row>
    <row r="371" spans="27:39" ht="20.100000000000001" customHeight="1" x14ac:dyDescent="0.2">
      <c r="AA371">
        <f t="shared" si="51"/>
        <v>61</v>
      </c>
      <c r="AB371" s="24">
        <f t="shared" si="50"/>
        <v>7.32</v>
      </c>
      <c r="AC371" s="57">
        <f t="shared" si="52"/>
        <v>0</v>
      </c>
      <c r="AD371" s="57">
        <f t="shared" si="60"/>
        <v>5000</v>
      </c>
      <c r="AE371" s="56">
        <f t="shared" si="61"/>
        <v>45.416666666666657</v>
      </c>
      <c r="AF371" s="57">
        <f t="shared" si="62"/>
        <v>45.629999999999988</v>
      </c>
      <c r="AG371" s="24">
        <f t="shared" si="53"/>
        <v>0</v>
      </c>
      <c r="AH371" s="24">
        <f t="shared" si="54"/>
        <v>0</v>
      </c>
      <c r="AI371" s="24">
        <f t="shared" si="55"/>
        <v>-20.833333333333332</v>
      </c>
      <c r="AJ371" s="24">
        <f t="shared" si="56"/>
        <v>197.91666666666666</v>
      </c>
      <c r="AK371" s="58">
        <f t="shared" si="57"/>
        <v>7</v>
      </c>
      <c r="AL371" s="58">
        <f t="shared" si="58"/>
        <v>5000</v>
      </c>
      <c r="AM371" s="58">
        <f t="shared" si="59"/>
        <v>0</v>
      </c>
    </row>
    <row r="372" spans="27:39" ht="20.100000000000001" customHeight="1" x14ac:dyDescent="0.2">
      <c r="AA372">
        <f t="shared" si="51"/>
        <v>62</v>
      </c>
      <c r="AB372" s="24">
        <f t="shared" si="50"/>
        <v>7.44</v>
      </c>
      <c r="AC372" s="57">
        <f t="shared" si="52"/>
        <v>0</v>
      </c>
      <c r="AD372" s="57">
        <f t="shared" si="60"/>
        <v>5000</v>
      </c>
      <c r="AE372" s="56">
        <f t="shared" si="61"/>
        <v>42.916666666666657</v>
      </c>
      <c r="AF372" s="57">
        <f t="shared" si="62"/>
        <v>43.319999999999993</v>
      </c>
      <c r="AG372" s="24">
        <f t="shared" si="53"/>
        <v>0</v>
      </c>
      <c r="AH372" s="24">
        <f t="shared" si="54"/>
        <v>0</v>
      </c>
      <c r="AI372" s="24">
        <f t="shared" si="55"/>
        <v>-20.833333333333332</v>
      </c>
      <c r="AJ372" s="24">
        <f t="shared" si="56"/>
        <v>197.91666666666666</v>
      </c>
      <c r="AK372" s="58">
        <f t="shared" si="57"/>
        <v>7</v>
      </c>
      <c r="AL372" s="58">
        <f t="shared" si="58"/>
        <v>5000</v>
      </c>
      <c r="AM372" s="58">
        <f t="shared" si="59"/>
        <v>0</v>
      </c>
    </row>
    <row r="373" spans="27:39" ht="20.100000000000001" customHeight="1" x14ac:dyDescent="0.2">
      <c r="AA373">
        <f t="shared" si="51"/>
        <v>63</v>
      </c>
      <c r="AB373" s="24">
        <f t="shared" si="50"/>
        <v>7.56</v>
      </c>
      <c r="AC373" s="57">
        <f t="shared" si="52"/>
        <v>0</v>
      </c>
      <c r="AD373" s="57">
        <f t="shared" si="60"/>
        <v>5000</v>
      </c>
      <c r="AE373" s="56">
        <f t="shared" si="61"/>
        <v>40.416666666666686</v>
      </c>
      <c r="AF373" s="57">
        <f t="shared" si="62"/>
        <v>41.070000000000014</v>
      </c>
      <c r="AG373" s="24">
        <f t="shared" si="53"/>
        <v>0</v>
      </c>
      <c r="AH373" s="24">
        <f t="shared" si="54"/>
        <v>0</v>
      </c>
      <c r="AI373" s="24">
        <f t="shared" si="55"/>
        <v>-20.833333333333332</v>
      </c>
      <c r="AJ373" s="24">
        <f t="shared" si="56"/>
        <v>197.91666666666666</v>
      </c>
      <c r="AK373" s="58">
        <f t="shared" si="57"/>
        <v>7</v>
      </c>
      <c r="AL373" s="58">
        <f t="shared" si="58"/>
        <v>5000</v>
      </c>
      <c r="AM373" s="58">
        <f t="shared" si="59"/>
        <v>0</v>
      </c>
    </row>
    <row r="374" spans="27:39" ht="20.100000000000001" customHeight="1" x14ac:dyDescent="0.2">
      <c r="AA374">
        <f t="shared" si="51"/>
        <v>64</v>
      </c>
      <c r="AB374" s="24">
        <f t="shared" si="50"/>
        <v>7.68</v>
      </c>
      <c r="AC374" s="57">
        <f t="shared" si="52"/>
        <v>0</v>
      </c>
      <c r="AD374" s="57">
        <f t="shared" ref="AD374:AD410" si="63" xml:space="preserve"> IF( AB374 &lt;= AK374,  AH374 + AG374*AB374,    AH374 + AG374*AB374  +  AL374           )</f>
        <v>5000</v>
      </c>
      <c r="AE374" s="56">
        <f t="shared" ref="AE374:AE410" si="64" xml:space="preserve"> AJ374 +  AI374*AB374 + AH374*AB374^2*100000/(2*E*I) + AG374*AB374^3*100000/(6*E*I)</f>
        <v>37.916666666666686</v>
      </c>
      <c r="AF374" s="57">
        <f t="shared" ref="AF374:AF405" si="65" xml:space="preserve"> IF( AB374 &lt;= AK374,  AE374,        AE374 + AL374*(AB374 - AK374)^2*100000/(2*E*I)          )</f>
        <v>38.880000000000017</v>
      </c>
      <c r="AG374" s="24">
        <f t="shared" si="53"/>
        <v>0</v>
      </c>
      <c r="AH374" s="24">
        <f t="shared" si="54"/>
        <v>0</v>
      </c>
      <c r="AI374" s="24">
        <f t="shared" si="55"/>
        <v>-20.833333333333332</v>
      </c>
      <c r="AJ374" s="24">
        <f t="shared" si="56"/>
        <v>197.91666666666666</v>
      </c>
      <c r="AK374" s="58">
        <f t="shared" si="57"/>
        <v>7</v>
      </c>
      <c r="AL374" s="58">
        <f t="shared" si="58"/>
        <v>5000</v>
      </c>
      <c r="AM374" s="58">
        <f t="shared" si="59"/>
        <v>0</v>
      </c>
    </row>
    <row r="375" spans="27:39" ht="20.100000000000001" customHeight="1" x14ac:dyDescent="0.2">
      <c r="AA375">
        <f t="shared" si="51"/>
        <v>65</v>
      </c>
      <c r="AB375" s="24">
        <f t="shared" ref="AB375:AB410" si="66" xml:space="preserve"> L*AA375/100</f>
        <v>7.8</v>
      </c>
      <c r="AC375" s="57">
        <f t="shared" si="52"/>
        <v>0</v>
      </c>
      <c r="AD375" s="57">
        <f t="shared" si="63"/>
        <v>5000</v>
      </c>
      <c r="AE375" s="56">
        <f t="shared" si="64"/>
        <v>35.416666666666657</v>
      </c>
      <c r="AF375" s="57">
        <f t="shared" si="65"/>
        <v>36.749999999999993</v>
      </c>
      <c r="AG375" s="24">
        <f t="shared" si="53"/>
        <v>0</v>
      </c>
      <c r="AH375" s="24">
        <f t="shared" si="54"/>
        <v>0</v>
      </c>
      <c r="AI375" s="24">
        <f t="shared" si="55"/>
        <v>-20.833333333333332</v>
      </c>
      <c r="AJ375" s="24">
        <f t="shared" si="56"/>
        <v>197.91666666666666</v>
      </c>
      <c r="AK375" s="58">
        <f t="shared" si="57"/>
        <v>7</v>
      </c>
      <c r="AL375" s="58">
        <f t="shared" si="58"/>
        <v>5000</v>
      </c>
      <c r="AM375" s="58">
        <f t="shared" si="59"/>
        <v>0</v>
      </c>
    </row>
    <row r="376" spans="27:39" ht="20.100000000000001" customHeight="1" x14ac:dyDescent="0.2">
      <c r="AA376">
        <f t="shared" ref="AA376:AA410" si="67">AA375+1</f>
        <v>66</v>
      </c>
      <c r="AB376" s="24">
        <f t="shared" si="66"/>
        <v>7.92</v>
      </c>
      <c r="AC376" s="57">
        <f t="shared" ref="AC376:AC410" si="68" xml:space="preserve"> IF( AB376 &lt;= AK376,   AG376,    AG376  )</f>
        <v>0</v>
      </c>
      <c r="AD376" s="57">
        <f t="shared" si="63"/>
        <v>5000</v>
      </c>
      <c r="AE376" s="56">
        <f t="shared" si="64"/>
        <v>32.916666666666657</v>
      </c>
      <c r="AF376" s="57">
        <f t="shared" si="65"/>
        <v>34.679999999999993</v>
      </c>
      <c r="AG376" s="24">
        <f t="shared" ref="AG376:AG410" si="69">AG375</f>
        <v>0</v>
      </c>
      <c r="AH376" s="24">
        <f t="shared" ref="AH376:AH410" si="70">AH375</f>
        <v>0</v>
      </c>
      <c r="AI376" s="24">
        <f t="shared" ref="AI376:AI410" si="71">AI375</f>
        <v>-20.833333333333332</v>
      </c>
      <c r="AJ376" s="24">
        <f t="shared" ref="AJ376:AJ410" si="72">AJ375</f>
        <v>197.91666666666666</v>
      </c>
      <c r="AK376" s="58">
        <f t="shared" ref="AK376:AK410" si="73" xml:space="preserve"> AK375</f>
        <v>7</v>
      </c>
      <c r="AL376" s="58">
        <f t="shared" ref="AL376:AL410" si="74" xml:space="preserve"> AL375</f>
        <v>5000</v>
      </c>
      <c r="AM376" s="58">
        <f t="shared" ref="AM376:AM410" si="75">AM375</f>
        <v>0</v>
      </c>
    </row>
    <row r="377" spans="27:39" ht="20.100000000000001" customHeight="1" x14ac:dyDescent="0.2">
      <c r="AA377">
        <f t="shared" si="67"/>
        <v>67</v>
      </c>
      <c r="AB377" s="24">
        <f t="shared" si="66"/>
        <v>8.0399999999999991</v>
      </c>
      <c r="AC377" s="57">
        <f t="shared" si="68"/>
        <v>0</v>
      </c>
      <c r="AD377" s="57">
        <f t="shared" si="63"/>
        <v>5000</v>
      </c>
      <c r="AE377" s="56">
        <f t="shared" si="64"/>
        <v>30.416666666666686</v>
      </c>
      <c r="AF377" s="57">
        <f t="shared" si="65"/>
        <v>32.670000000000016</v>
      </c>
      <c r="AG377" s="24">
        <f t="shared" si="69"/>
        <v>0</v>
      </c>
      <c r="AH377" s="24">
        <f t="shared" si="70"/>
        <v>0</v>
      </c>
      <c r="AI377" s="24">
        <f t="shared" si="71"/>
        <v>-20.833333333333332</v>
      </c>
      <c r="AJ377" s="24">
        <f t="shared" si="72"/>
        <v>197.91666666666666</v>
      </c>
      <c r="AK377" s="58">
        <f t="shared" si="73"/>
        <v>7</v>
      </c>
      <c r="AL377" s="58">
        <f t="shared" si="74"/>
        <v>5000</v>
      </c>
      <c r="AM377" s="58">
        <f t="shared" si="75"/>
        <v>0</v>
      </c>
    </row>
    <row r="378" spans="27:39" ht="20.100000000000001" customHeight="1" x14ac:dyDescent="0.2">
      <c r="AA378">
        <f t="shared" si="67"/>
        <v>68</v>
      </c>
      <c r="AB378" s="24">
        <f t="shared" si="66"/>
        <v>8.16</v>
      </c>
      <c r="AC378" s="57">
        <f t="shared" si="68"/>
        <v>0</v>
      </c>
      <c r="AD378" s="57">
        <f t="shared" si="63"/>
        <v>5000</v>
      </c>
      <c r="AE378" s="56">
        <f t="shared" si="64"/>
        <v>27.916666666666657</v>
      </c>
      <c r="AF378" s="57">
        <f t="shared" si="65"/>
        <v>30.719999999999992</v>
      </c>
      <c r="AG378" s="24">
        <f t="shared" si="69"/>
        <v>0</v>
      </c>
      <c r="AH378" s="24">
        <f t="shared" si="70"/>
        <v>0</v>
      </c>
      <c r="AI378" s="24">
        <f t="shared" si="71"/>
        <v>-20.833333333333332</v>
      </c>
      <c r="AJ378" s="24">
        <f t="shared" si="72"/>
        <v>197.91666666666666</v>
      </c>
      <c r="AK378" s="58">
        <f t="shared" si="73"/>
        <v>7</v>
      </c>
      <c r="AL378" s="58">
        <f t="shared" si="74"/>
        <v>5000</v>
      </c>
      <c r="AM378" s="58">
        <f t="shared" si="75"/>
        <v>0</v>
      </c>
    </row>
    <row r="379" spans="27:39" ht="20.100000000000001" customHeight="1" x14ac:dyDescent="0.2">
      <c r="AA379">
        <f t="shared" si="67"/>
        <v>69</v>
      </c>
      <c r="AB379" s="24">
        <f t="shared" si="66"/>
        <v>8.2799999999999994</v>
      </c>
      <c r="AC379" s="57">
        <f t="shared" si="68"/>
        <v>0</v>
      </c>
      <c r="AD379" s="57">
        <f t="shared" si="63"/>
        <v>5000</v>
      </c>
      <c r="AE379" s="56">
        <f t="shared" si="64"/>
        <v>25.416666666666686</v>
      </c>
      <c r="AF379" s="57">
        <f t="shared" si="65"/>
        <v>28.830000000000016</v>
      </c>
      <c r="AG379" s="24">
        <f t="shared" si="69"/>
        <v>0</v>
      </c>
      <c r="AH379" s="24">
        <f t="shared" si="70"/>
        <v>0</v>
      </c>
      <c r="AI379" s="24">
        <f t="shared" si="71"/>
        <v>-20.833333333333332</v>
      </c>
      <c r="AJ379" s="24">
        <f t="shared" si="72"/>
        <v>197.91666666666666</v>
      </c>
      <c r="AK379" s="58">
        <f t="shared" si="73"/>
        <v>7</v>
      </c>
      <c r="AL379" s="58">
        <f t="shared" si="74"/>
        <v>5000</v>
      </c>
      <c r="AM379" s="58">
        <f t="shared" si="75"/>
        <v>0</v>
      </c>
    </row>
    <row r="380" spans="27:39" ht="20.100000000000001" customHeight="1" x14ac:dyDescent="0.2">
      <c r="AA380">
        <f t="shared" si="67"/>
        <v>70</v>
      </c>
      <c r="AB380" s="24">
        <f t="shared" si="66"/>
        <v>8.4</v>
      </c>
      <c r="AC380" s="57">
        <f t="shared" si="68"/>
        <v>0</v>
      </c>
      <c r="AD380" s="57">
        <f t="shared" si="63"/>
        <v>5000</v>
      </c>
      <c r="AE380" s="56">
        <f t="shared" si="64"/>
        <v>22.916666666666657</v>
      </c>
      <c r="AF380" s="57">
        <f t="shared" si="65"/>
        <v>26.999999999999993</v>
      </c>
      <c r="AG380" s="24">
        <f t="shared" si="69"/>
        <v>0</v>
      </c>
      <c r="AH380" s="24">
        <f t="shared" si="70"/>
        <v>0</v>
      </c>
      <c r="AI380" s="24">
        <f t="shared" si="71"/>
        <v>-20.833333333333332</v>
      </c>
      <c r="AJ380" s="24">
        <f t="shared" si="72"/>
        <v>197.91666666666666</v>
      </c>
      <c r="AK380" s="58">
        <f t="shared" si="73"/>
        <v>7</v>
      </c>
      <c r="AL380" s="58">
        <f t="shared" si="74"/>
        <v>5000</v>
      </c>
      <c r="AM380" s="58">
        <f t="shared" si="75"/>
        <v>0</v>
      </c>
    </row>
    <row r="381" spans="27:39" ht="20.100000000000001" customHeight="1" x14ac:dyDescent="0.2">
      <c r="AA381">
        <f t="shared" si="67"/>
        <v>71</v>
      </c>
      <c r="AB381" s="24">
        <f t="shared" si="66"/>
        <v>8.52</v>
      </c>
      <c r="AC381" s="57">
        <f t="shared" si="68"/>
        <v>0</v>
      </c>
      <c r="AD381" s="57">
        <f t="shared" si="63"/>
        <v>5000</v>
      </c>
      <c r="AE381" s="56">
        <f t="shared" si="64"/>
        <v>20.416666666666686</v>
      </c>
      <c r="AF381" s="57">
        <f t="shared" si="65"/>
        <v>25.230000000000015</v>
      </c>
      <c r="AG381" s="24">
        <f t="shared" si="69"/>
        <v>0</v>
      </c>
      <c r="AH381" s="24">
        <f t="shared" si="70"/>
        <v>0</v>
      </c>
      <c r="AI381" s="24">
        <f t="shared" si="71"/>
        <v>-20.833333333333332</v>
      </c>
      <c r="AJ381" s="24">
        <f t="shared" si="72"/>
        <v>197.91666666666666</v>
      </c>
      <c r="AK381" s="58">
        <f t="shared" si="73"/>
        <v>7</v>
      </c>
      <c r="AL381" s="58">
        <f t="shared" si="74"/>
        <v>5000</v>
      </c>
      <c r="AM381" s="58">
        <f t="shared" si="75"/>
        <v>0</v>
      </c>
    </row>
    <row r="382" spans="27:39" ht="20.100000000000001" customHeight="1" x14ac:dyDescent="0.2">
      <c r="AA382">
        <f t="shared" si="67"/>
        <v>72</v>
      </c>
      <c r="AB382" s="24">
        <f t="shared" si="66"/>
        <v>8.64</v>
      </c>
      <c r="AC382" s="57">
        <f t="shared" si="68"/>
        <v>0</v>
      </c>
      <c r="AD382" s="57">
        <f t="shared" si="63"/>
        <v>5000</v>
      </c>
      <c r="AE382" s="56">
        <f t="shared" si="64"/>
        <v>17.916666666666657</v>
      </c>
      <c r="AF382" s="57">
        <f t="shared" si="65"/>
        <v>23.519999999999996</v>
      </c>
      <c r="AG382" s="24">
        <f t="shared" si="69"/>
        <v>0</v>
      </c>
      <c r="AH382" s="24">
        <f t="shared" si="70"/>
        <v>0</v>
      </c>
      <c r="AI382" s="24">
        <f t="shared" si="71"/>
        <v>-20.833333333333332</v>
      </c>
      <c r="AJ382" s="24">
        <f t="shared" si="72"/>
        <v>197.91666666666666</v>
      </c>
      <c r="AK382" s="58">
        <f t="shared" si="73"/>
        <v>7</v>
      </c>
      <c r="AL382" s="58">
        <f t="shared" si="74"/>
        <v>5000</v>
      </c>
      <c r="AM382" s="58">
        <f t="shared" si="75"/>
        <v>0</v>
      </c>
    </row>
    <row r="383" spans="27:39" ht="20.100000000000001" customHeight="1" x14ac:dyDescent="0.2">
      <c r="AA383">
        <f t="shared" si="67"/>
        <v>73</v>
      </c>
      <c r="AB383" s="24">
        <f t="shared" si="66"/>
        <v>8.76</v>
      </c>
      <c r="AC383" s="57">
        <f t="shared" si="68"/>
        <v>0</v>
      </c>
      <c r="AD383" s="57">
        <f t="shared" si="63"/>
        <v>5000</v>
      </c>
      <c r="AE383" s="56">
        <f t="shared" si="64"/>
        <v>15.416666666666686</v>
      </c>
      <c r="AF383" s="57">
        <f t="shared" si="65"/>
        <v>21.870000000000019</v>
      </c>
      <c r="AG383" s="24">
        <f t="shared" si="69"/>
        <v>0</v>
      </c>
      <c r="AH383" s="24">
        <f t="shared" si="70"/>
        <v>0</v>
      </c>
      <c r="AI383" s="24">
        <f t="shared" si="71"/>
        <v>-20.833333333333332</v>
      </c>
      <c r="AJ383" s="24">
        <f t="shared" si="72"/>
        <v>197.91666666666666</v>
      </c>
      <c r="AK383" s="58">
        <f t="shared" si="73"/>
        <v>7</v>
      </c>
      <c r="AL383" s="58">
        <f t="shared" si="74"/>
        <v>5000</v>
      </c>
      <c r="AM383" s="58">
        <f t="shared" si="75"/>
        <v>0</v>
      </c>
    </row>
    <row r="384" spans="27:39" ht="20.100000000000001" customHeight="1" x14ac:dyDescent="0.2">
      <c r="AA384">
        <f t="shared" si="67"/>
        <v>74</v>
      </c>
      <c r="AB384" s="24">
        <f t="shared" si="66"/>
        <v>8.8800000000000008</v>
      </c>
      <c r="AC384" s="57">
        <f t="shared" si="68"/>
        <v>0</v>
      </c>
      <c r="AD384" s="57">
        <f t="shared" si="63"/>
        <v>5000</v>
      </c>
      <c r="AE384" s="56">
        <f t="shared" si="64"/>
        <v>12.916666666666657</v>
      </c>
      <c r="AF384" s="57">
        <f t="shared" si="65"/>
        <v>20.279999999999998</v>
      </c>
      <c r="AG384" s="24">
        <f t="shared" si="69"/>
        <v>0</v>
      </c>
      <c r="AH384" s="24">
        <f t="shared" si="70"/>
        <v>0</v>
      </c>
      <c r="AI384" s="24">
        <f t="shared" si="71"/>
        <v>-20.833333333333332</v>
      </c>
      <c r="AJ384" s="24">
        <f t="shared" si="72"/>
        <v>197.91666666666666</v>
      </c>
      <c r="AK384" s="58">
        <f t="shared" si="73"/>
        <v>7</v>
      </c>
      <c r="AL384" s="58">
        <f t="shared" si="74"/>
        <v>5000</v>
      </c>
      <c r="AM384" s="58">
        <f t="shared" si="75"/>
        <v>0</v>
      </c>
    </row>
    <row r="385" spans="27:39" ht="20.100000000000001" customHeight="1" x14ac:dyDescent="0.2">
      <c r="AA385">
        <f t="shared" si="67"/>
        <v>75</v>
      </c>
      <c r="AB385" s="24">
        <f t="shared" si="66"/>
        <v>9</v>
      </c>
      <c r="AC385" s="57">
        <f t="shared" si="68"/>
        <v>0</v>
      </c>
      <c r="AD385" s="57">
        <f t="shared" si="63"/>
        <v>5000</v>
      </c>
      <c r="AE385" s="56">
        <f t="shared" si="64"/>
        <v>10.416666666666657</v>
      </c>
      <c r="AF385" s="57">
        <f t="shared" si="65"/>
        <v>18.749999999999993</v>
      </c>
      <c r="AG385" s="24">
        <f t="shared" si="69"/>
        <v>0</v>
      </c>
      <c r="AH385" s="24">
        <f t="shared" si="70"/>
        <v>0</v>
      </c>
      <c r="AI385" s="24">
        <f t="shared" si="71"/>
        <v>-20.833333333333332</v>
      </c>
      <c r="AJ385" s="24">
        <f t="shared" si="72"/>
        <v>197.91666666666666</v>
      </c>
      <c r="AK385" s="58">
        <f t="shared" si="73"/>
        <v>7</v>
      </c>
      <c r="AL385" s="58">
        <f t="shared" si="74"/>
        <v>5000</v>
      </c>
      <c r="AM385" s="58">
        <f t="shared" si="75"/>
        <v>0</v>
      </c>
    </row>
    <row r="386" spans="27:39" ht="20.100000000000001" customHeight="1" x14ac:dyDescent="0.2">
      <c r="AA386">
        <f t="shared" si="67"/>
        <v>76</v>
      </c>
      <c r="AB386" s="24">
        <f t="shared" si="66"/>
        <v>9.1199999999999992</v>
      </c>
      <c r="AC386" s="57">
        <f t="shared" si="68"/>
        <v>0</v>
      </c>
      <c r="AD386" s="57">
        <f t="shared" si="63"/>
        <v>5000</v>
      </c>
      <c r="AE386" s="56">
        <f t="shared" si="64"/>
        <v>7.9166666666666856</v>
      </c>
      <c r="AF386" s="57">
        <f t="shared" si="65"/>
        <v>17.280000000000015</v>
      </c>
      <c r="AG386" s="24">
        <f t="shared" si="69"/>
        <v>0</v>
      </c>
      <c r="AH386" s="24">
        <f t="shared" si="70"/>
        <v>0</v>
      </c>
      <c r="AI386" s="24">
        <f t="shared" si="71"/>
        <v>-20.833333333333332</v>
      </c>
      <c r="AJ386" s="24">
        <f t="shared" si="72"/>
        <v>197.91666666666666</v>
      </c>
      <c r="AK386" s="58">
        <f t="shared" si="73"/>
        <v>7</v>
      </c>
      <c r="AL386" s="58">
        <f t="shared" si="74"/>
        <v>5000</v>
      </c>
      <c r="AM386" s="58">
        <f t="shared" si="75"/>
        <v>0</v>
      </c>
    </row>
    <row r="387" spans="27:39" ht="20.100000000000001" customHeight="1" x14ac:dyDescent="0.2">
      <c r="AA387">
        <f t="shared" si="67"/>
        <v>77</v>
      </c>
      <c r="AB387" s="24">
        <f t="shared" si="66"/>
        <v>9.24</v>
      </c>
      <c r="AC387" s="57">
        <f t="shared" si="68"/>
        <v>0</v>
      </c>
      <c r="AD387" s="57">
        <f t="shared" si="63"/>
        <v>5000</v>
      </c>
      <c r="AE387" s="56">
        <f t="shared" si="64"/>
        <v>5.4166666666666572</v>
      </c>
      <c r="AF387" s="57">
        <f t="shared" si="65"/>
        <v>15.869999999999992</v>
      </c>
      <c r="AG387" s="24">
        <f t="shared" si="69"/>
        <v>0</v>
      </c>
      <c r="AH387" s="24">
        <f t="shared" si="70"/>
        <v>0</v>
      </c>
      <c r="AI387" s="24">
        <f t="shared" si="71"/>
        <v>-20.833333333333332</v>
      </c>
      <c r="AJ387" s="24">
        <f t="shared" si="72"/>
        <v>197.91666666666666</v>
      </c>
      <c r="AK387" s="58">
        <f t="shared" si="73"/>
        <v>7</v>
      </c>
      <c r="AL387" s="58">
        <f t="shared" si="74"/>
        <v>5000</v>
      </c>
      <c r="AM387" s="58">
        <f t="shared" si="75"/>
        <v>0</v>
      </c>
    </row>
    <row r="388" spans="27:39" ht="20.100000000000001" customHeight="1" x14ac:dyDescent="0.2">
      <c r="AA388">
        <f t="shared" si="67"/>
        <v>78</v>
      </c>
      <c r="AB388" s="24">
        <f t="shared" si="66"/>
        <v>9.36</v>
      </c>
      <c r="AC388" s="57">
        <f t="shared" si="68"/>
        <v>0</v>
      </c>
      <c r="AD388" s="57">
        <f t="shared" si="63"/>
        <v>5000</v>
      </c>
      <c r="AE388" s="56">
        <f t="shared" si="64"/>
        <v>2.9166666666666856</v>
      </c>
      <c r="AF388" s="57">
        <f t="shared" si="65"/>
        <v>14.520000000000016</v>
      </c>
      <c r="AG388" s="24">
        <f t="shared" si="69"/>
        <v>0</v>
      </c>
      <c r="AH388" s="24">
        <f t="shared" si="70"/>
        <v>0</v>
      </c>
      <c r="AI388" s="24">
        <f t="shared" si="71"/>
        <v>-20.833333333333332</v>
      </c>
      <c r="AJ388" s="24">
        <f t="shared" si="72"/>
        <v>197.91666666666666</v>
      </c>
      <c r="AK388" s="58">
        <f t="shared" si="73"/>
        <v>7</v>
      </c>
      <c r="AL388" s="58">
        <f t="shared" si="74"/>
        <v>5000</v>
      </c>
      <c r="AM388" s="58">
        <f t="shared" si="75"/>
        <v>0</v>
      </c>
    </row>
    <row r="389" spans="27:39" ht="20.100000000000001" customHeight="1" x14ac:dyDescent="0.2">
      <c r="AA389">
        <f t="shared" si="67"/>
        <v>79</v>
      </c>
      <c r="AB389" s="24">
        <f t="shared" si="66"/>
        <v>9.48</v>
      </c>
      <c r="AC389" s="57">
        <f t="shared" si="68"/>
        <v>0</v>
      </c>
      <c r="AD389" s="57">
        <f t="shared" si="63"/>
        <v>5000</v>
      </c>
      <c r="AE389" s="56">
        <f t="shared" si="64"/>
        <v>0.41666666666665719</v>
      </c>
      <c r="AF389" s="57">
        <f t="shared" si="65"/>
        <v>13.229999999999995</v>
      </c>
      <c r="AG389" s="24">
        <f t="shared" si="69"/>
        <v>0</v>
      </c>
      <c r="AH389" s="24">
        <f t="shared" si="70"/>
        <v>0</v>
      </c>
      <c r="AI389" s="24">
        <f t="shared" si="71"/>
        <v>-20.833333333333332</v>
      </c>
      <c r="AJ389" s="24">
        <f t="shared" si="72"/>
        <v>197.91666666666666</v>
      </c>
      <c r="AK389" s="58">
        <f t="shared" si="73"/>
        <v>7</v>
      </c>
      <c r="AL389" s="58">
        <f t="shared" si="74"/>
        <v>5000</v>
      </c>
      <c r="AM389" s="58">
        <f t="shared" si="75"/>
        <v>0</v>
      </c>
    </row>
    <row r="390" spans="27:39" ht="20.100000000000001" customHeight="1" x14ac:dyDescent="0.2">
      <c r="AA390">
        <f t="shared" si="67"/>
        <v>80</v>
      </c>
      <c r="AB390" s="24">
        <f t="shared" si="66"/>
        <v>9.6</v>
      </c>
      <c r="AC390" s="57">
        <f t="shared" si="68"/>
        <v>0</v>
      </c>
      <c r="AD390" s="57">
        <f t="shared" si="63"/>
        <v>5000</v>
      </c>
      <c r="AE390" s="56">
        <f t="shared" si="64"/>
        <v>-2.0833333333333144</v>
      </c>
      <c r="AF390" s="57">
        <f t="shared" si="65"/>
        <v>12.000000000000014</v>
      </c>
      <c r="AG390" s="24">
        <f t="shared" si="69"/>
        <v>0</v>
      </c>
      <c r="AH390" s="24">
        <f t="shared" si="70"/>
        <v>0</v>
      </c>
      <c r="AI390" s="24">
        <f t="shared" si="71"/>
        <v>-20.833333333333332</v>
      </c>
      <c r="AJ390" s="24">
        <f t="shared" si="72"/>
        <v>197.91666666666666</v>
      </c>
      <c r="AK390" s="58">
        <f t="shared" si="73"/>
        <v>7</v>
      </c>
      <c r="AL390" s="58">
        <f t="shared" si="74"/>
        <v>5000</v>
      </c>
      <c r="AM390" s="58">
        <f t="shared" si="75"/>
        <v>0</v>
      </c>
    </row>
    <row r="391" spans="27:39" ht="20.100000000000001" customHeight="1" x14ac:dyDescent="0.2">
      <c r="AA391">
        <f t="shared" si="67"/>
        <v>81</v>
      </c>
      <c r="AB391" s="24">
        <f t="shared" si="66"/>
        <v>9.7200000000000006</v>
      </c>
      <c r="AC391" s="57">
        <f t="shared" si="68"/>
        <v>0</v>
      </c>
      <c r="AD391" s="57">
        <f t="shared" si="63"/>
        <v>5000</v>
      </c>
      <c r="AE391" s="56">
        <f t="shared" si="64"/>
        <v>-4.5833333333333428</v>
      </c>
      <c r="AF391" s="57">
        <f t="shared" si="65"/>
        <v>10.829999999999997</v>
      </c>
      <c r="AG391" s="24">
        <f t="shared" si="69"/>
        <v>0</v>
      </c>
      <c r="AH391" s="24">
        <f t="shared" si="70"/>
        <v>0</v>
      </c>
      <c r="AI391" s="24">
        <f t="shared" si="71"/>
        <v>-20.833333333333332</v>
      </c>
      <c r="AJ391" s="24">
        <f t="shared" si="72"/>
        <v>197.91666666666666</v>
      </c>
      <c r="AK391" s="58">
        <f t="shared" si="73"/>
        <v>7</v>
      </c>
      <c r="AL391" s="58">
        <f t="shared" si="74"/>
        <v>5000</v>
      </c>
      <c r="AM391" s="58">
        <f t="shared" si="75"/>
        <v>0</v>
      </c>
    </row>
    <row r="392" spans="27:39" ht="20.100000000000001" customHeight="1" x14ac:dyDescent="0.2">
      <c r="AA392">
        <f t="shared" si="67"/>
        <v>82</v>
      </c>
      <c r="AB392" s="24">
        <f t="shared" si="66"/>
        <v>9.84</v>
      </c>
      <c r="AC392" s="57">
        <f t="shared" si="68"/>
        <v>0</v>
      </c>
      <c r="AD392" s="57">
        <f t="shared" si="63"/>
        <v>5000</v>
      </c>
      <c r="AE392" s="56">
        <f t="shared" si="64"/>
        <v>-7.0833333333333144</v>
      </c>
      <c r="AF392" s="57">
        <f t="shared" si="65"/>
        <v>9.7200000000000202</v>
      </c>
      <c r="AG392" s="24">
        <f t="shared" si="69"/>
        <v>0</v>
      </c>
      <c r="AH392" s="24">
        <f t="shared" si="70"/>
        <v>0</v>
      </c>
      <c r="AI392" s="24">
        <f t="shared" si="71"/>
        <v>-20.833333333333332</v>
      </c>
      <c r="AJ392" s="24">
        <f t="shared" si="72"/>
        <v>197.91666666666666</v>
      </c>
      <c r="AK392" s="58">
        <f t="shared" si="73"/>
        <v>7</v>
      </c>
      <c r="AL392" s="58">
        <f t="shared" si="74"/>
        <v>5000</v>
      </c>
      <c r="AM392" s="58">
        <f t="shared" si="75"/>
        <v>0</v>
      </c>
    </row>
    <row r="393" spans="27:39" ht="20.100000000000001" customHeight="1" x14ac:dyDescent="0.2">
      <c r="AA393">
        <f t="shared" si="67"/>
        <v>83</v>
      </c>
      <c r="AB393" s="24">
        <f t="shared" si="66"/>
        <v>9.9600000000000009</v>
      </c>
      <c r="AC393" s="57">
        <f t="shared" si="68"/>
        <v>0</v>
      </c>
      <c r="AD393" s="57">
        <f t="shared" si="63"/>
        <v>5000</v>
      </c>
      <c r="AE393" s="56">
        <f t="shared" si="64"/>
        <v>-9.5833333333333428</v>
      </c>
      <c r="AF393" s="57">
        <f t="shared" si="65"/>
        <v>8.6699999999999982</v>
      </c>
      <c r="AG393" s="24">
        <f t="shared" si="69"/>
        <v>0</v>
      </c>
      <c r="AH393" s="24">
        <f t="shared" si="70"/>
        <v>0</v>
      </c>
      <c r="AI393" s="24">
        <f t="shared" si="71"/>
        <v>-20.833333333333332</v>
      </c>
      <c r="AJ393" s="24">
        <f t="shared" si="72"/>
        <v>197.91666666666666</v>
      </c>
      <c r="AK393" s="58">
        <f t="shared" si="73"/>
        <v>7</v>
      </c>
      <c r="AL393" s="58">
        <f t="shared" si="74"/>
        <v>5000</v>
      </c>
      <c r="AM393" s="58">
        <f t="shared" si="75"/>
        <v>0</v>
      </c>
    </row>
    <row r="394" spans="27:39" ht="20.100000000000001" customHeight="1" x14ac:dyDescent="0.2">
      <c r="AA394">
        <f t="shared" si="67"/>
        <v>84</v>
      </c>
      <c r="AB394" s="24">
        <f t="shared" si="66"/>
        <v>10.08</v>
      </c>
      <c r="AC394" s="57">
        <f t="shared" si="68"/>
        <v>0</v>
      </c>
      <c r="AD394" s="57">
        <f t="shared" si="63"/>
        <v>5000</v>
      </c>
      <c r="AE394" s="56">
        <f t="shared" si="64"/>
        <v>-12.083333333333343</v>
      </c>
      <c r="AF394" s="57">
        <f t="shared" si="65"/>
        <v>7.6799999999999891</v>
      </c>
      <c r="AG394" s="24">
        <f t="shared" si="69"/>
        <v>0</v>
      </c>
      <c r="AH394" s="24">
        <f t="shared" si="70"/>
        <v>0</v>
      </c>
      <c r="AI394" s="24">
        <f t="shared" si="71"/>
        <v>-20.833333333333332</v>
      </c>
      <c r="AJ394" s="24">
        <f t="shared" si="72"/>
        <v>197.91666666666666</v>
      </c>
      <c r="AK394" s="58">
        <f t="shared" si="73"/>
        <v>7</v>
      </c>
      <c r="AL394" s="58">
        <f t="shared" si="74"/>
        <v>5000</v>
      </c>
      <c r="AM394" s="58">
        <f t="shared" si="75"/>
        <v>0</v>
      </c>
    </row>
    <row r="395" spans="27:39" ht="20.100000000000001" customHeight="1" x14ac:dyDescent="0.2">
      <c r="AA395">
        <f t="shared" si="67"/>
        <v>85</v>
      </c>
      <c r="AB395" s="24">
        <f t="shared" si="66"/>
        <v>10.199999999999999</v>
      </c>
      <c r="AC395" s="57">
        <f t="shared" si="68"/>
        <v>0</v>
      </c>
      <c r="AD395" s="57">
        <f t="shared" si="63"/>
        <v>5000</v>
      </c>
      <c r="AE395" s="56">
        <f t="shared" si="64"/>
        <v>-14.583333333333314</v>
      </c>
      <c r="AF395" s="57">
        <f t="shared" si="65"/>
        <v>6.7500000000000071</v>
      </c>
      <c r="AG395" s="24">
        <f t="shared" si="69"/>
        <v>0</v>
      </c>
      <c r="AH395" s="24">
        <f t="shared" si="70"/>
        <v>0</v>
      </c>
      <c r="AI395" s="24">
        <f t="shared" si="71"/>
        <v>-20.833333333333332</v>
      </c>
      <c r="AJ395" s="24">
        <f t="shared" si="72"/>
        <v>197.91666666666666</v>
      </c>
      <c r="AK395" s="58">
        <f t="shared" si="73"/>
        <v>7</v>
      </c>
      <c r="AL395" s="58">
        <f t="shared" si="74"/>
        <v>5000</v>
      </c>
      <c r="AM395" s="58">
        <f t="shared" si="75"/>
        <v>0</v>
      </c>
    </row>
    <row r="396" spans="27:39" ht="20.100000000000001" customHeight="1" x14ac:dyDescent="0.2">
      <c r="AA396">
        <f t="shared" si="67"/>
        <v>86</v>
      </c>
      <c r="AB396" s="24">
        <f t="shared" si="66"/>
        <v>10.32</v>
      </c>
      <c r="AC396" s="57">
        <f t="shared" si="68"/>
        <v>0</v>
      </c>
      <c r="AD396" s="57">
        <f t="shared" si="63"/>
        <v>5000</v>
      </c>
      <c r="AE396" s="56">
        <f t="shared" si="64"/>
        <v>-17.083333333333343</v>
      </c>
      <c r="AF396" s="57">
        <f t="shared" si="65"/>
        <v>5.8799999999999955</v>
      </c>
      <c r="AG396" s="24">
        <f t="shared" si="69"/>
        <v>0</v>
      </c>
      <c r="AH396" s="24">
        <f t="shared" si="70"/>
        <v>0</v>
      </c>
      <c r="AI396" s="24">
        <f t="shared" si="71"/>
        <v>-20.833333333333332</v>
      </c>
      <c r="AJ396" s="24">
        <f t="shared" si="72"/>
        <v>197.91666666666666</v>
      </c>
      <c r="AK396" s="58">
        <f t="shared" si="73"/>
        <v>7</v>
      </c>
      <c r="AL396" s="58">
        <f t="shared" si="74"/>
        <v>5000</v>
      </c>
      <c r="AM396" s="58">
        <f t="shared" si="75"/>
        <v>0</v>
      </c>
    </row>
    <row r="397" spans="27:39" ht="16.5" customHeight="1" x14ac:dyDescent="0.2">
      <c r="AA397">
        <f t="shared" si="67"/>
        <v>87</v>
      </c>
      <c r="AB397" s="24">
        <f t="shared" si="66"/>
        <v>10.44</v>
      </c>
      <c r="AC397" s="57">
        <f t="shared" si="68"/>
        <v>0</v>
      </c>
      <c r="AD397" s="57">
        <f t="shared" si="63"/>
        <v>5000</v>
      </c>
      <c r="AE397" s="56">
        <f t="shared" si="64"/>
        <v>-19.583333333333314</v>
      </c>
      <c r="AF397" s="57">
        <f t="shared" si="65"/>
        <v>5.0700000000000109</v>
      </c>
      <c r="AG397" s="24">
        <f t="shared" si="69"/>
        <v>0</v>
      </c>
      <c r="AH397" s="24">
        <f t="shared" si="70"/>
        <v>0</v>
      </c>
      <c r="AI397" s="24">
        <f t="shared" si="71"/>
        <v>-20.833333333333332</v>
      </c>
      <c r="AJ397" s="24">
        <f t="shared" si="72"/>
        <v>197.91666666666666</v>
      </c>
      <c r="AK397" s="58">
        <f t="shared" si="73"/>
        <v>7</v>
      </c>
      <c r="AL397" s="58">
        <f t="shared" si="74"/>
        <v>5000</v>
      </c>
      <c r="AM397" s="58">
        <f t="shared" si="75"/>
        <v>0</v>
      </c>
    </row>
    <row r="398" spans="27:39" ht="16.5" customHeight="1" x14ac:dyDescent="0.2">
      <c r="AA398">
        <f t="shared" si="67"/>
        <v>88</v>
      </c>
      <c r="AB398" s="24">
        <f t="shared" si="66"/>
        <v>10.56</v>
      </c>
      <c r="AC398" s="57">
        <f t="shared" si="68"/>
        <v>0</v>
      </c>
      <c r="AD398" s="57">
        <f t="shared" si="63"/>
        <v>5000</v>
      </c>
      <c r="AE398" s="56">
        <f t="shared" si="64"/>
        <v>-22.083333333333343</v>
      </c>
      <c r="AF398" s="57">
        <f t="shared" si="65"/>
        <v>4.3199999999999967</v>
      </c>
      <c r="AG398" s="24">
        <f t="shared" si="69"/>
        <v>0</v>
      </c>
      <c r="AH398" s="24">
        <f t="shared" si="70"/>
        <v>0</v>
      </c>
      <c r="AI398" s="24">
        <f t="shared" si="71"/>
        <v>-20.833333333333332</v>
      </c>
      <c r="AJ398" s="24">
        <f t="shared" si="72"/>
        <v>197.91666666666666</v>
      </c>
      <c r="AK398" s="58">
        <f t="shared" si="73"/>
        <v>7</v>
      </c>
      <c r="AL398" s="58">
        <f t="shared" si="74"/>
        <v>5000</v>
      </c>
      <c r="AM398" s="58">
        <f t="shared" si="75"/>
        <v>0</v>
      </c>
    </row>
    <row r="399" spans="27:39" ht="16.5" customHeight="1" x14ac:dyDescent="0.2">
      <c r="AA399">
        <f t="shared" si="67"/>
        <v>89</v>
      </c>
      <c r="AB399" s="24">
        <f t="shared" si="66"/>
        <v>10.68</v>
      </c>
      <c r="AC399" s="57">
        <f t="shared" si="68"/>
        <v>0</v>
      </c>
      <c r="AD399" s="57">
        <f t="shared" si="63"/>
        <v>5000</v>
      </c>
      <c r="AE399" s="56">
        <f t="shared" si="64"/>
        <v>-24.583333333333314</v>
      </c>
      <c r="AF399" s="57">
        <f t="shared" si="65"/>
        <v>3.6300000000000097</v>
      </c>
      <c r="AG399" s="24">
        <f t="shared" si="69"/>
        <v>0</v>
      </c>
      <c r="AH399" s="24">
        <f t="shared" si="70"/>
        <v>0</v>
      </c>
      <c r="AI399" s="24">
        <f t="shared" si="71"/>
        <v>-20.833333333333332</v>
      </c>
      <c r="AJ399" s="24">
        <f t="shared" si="72"/>
        <v>197.91666666666666</v>
      </c>
      <c r="AK399" s="58">
        <f t="shared" si="73"/>
        <v>7</v>
      </c>
      <c r="AL399" s="58">
        <f t="shared" si="74"/>
        <v>5000</v>
      </c>
      <c r="AM399" s="58">
        <f t="shared" si="75"/>
        <v>0</v>
      </c>
    </row>
    <row r="400" spans="27:39" ht="16.5" customHeight="1" x14ac:dyDescent="0.2">
      <c r="AA400">
        <f t="shared" si="67"/>
        <v>90</v>
      </c>
      <c r="AB400" s="24">
        <f t="shared" si="66"/>
        <v>10.8</v>
      </c>
      <c r="AC400" s="57">
        <f t="shared" si="68"/>
        <v>0</v>
      </c>
      <c r="AD400" s="57">
        <f t="shared" si="63"/>
        <v>5000</v>
      </c>
      <c r="AE400" s="56">
        <f t="shared" si="64"/>
        <v>-27.083333333333343</v>
      </c>
      <c r="AF400" s="57">
        <f t="shared" si="65"/>
        <v>3.0000000000000036</v>
      </c>
      <c r="AG400" s="24">
        <f t="shared" si="69"/>
        <v>0</v>
      </c>
      <c r="AH400" s="24">
        <f t="shared" si="70"/>
        <v>0</v>
      </c>
      <c r="AI400" s="24">
        <f t="shared" si="71"/>
        <v>-20.833333333333332</v>
      </c>
      <c r="AJ400" s="24">
        <f t="shared" si="72"/>
        <v>197.91666666666666</v>
      </c>
      <c r="AK400" s="58">
        <f t="shared" si="73"/>
        <v>7</v>
      </c>
      <c r="AL400" s="58">
        <f t="shared" si="74"/>
        <v>5000</v>
      </c>
      <c r="AM400" s="58">
        <f t="shared" si="75"/>
        <v>0</v>
      </c>
    </row>
    <row r="401" spans="27:39" ht="16.5" customHeight="1" x14ac:dyDescent="0.2">
      <c r="AA401">
        <f t="shared" si="67"/>
        <v>91</v>
      </c>
      <c r="AB401" s="24">
        <f t="shared" si="66"/>
        <v>10.92</v>
      </c>
      <c r="AC401" s="57">
        <f t="shared" si="68"/>
        <v>0</v>
      </c>
      <c r="AD401" s="57">
        <f t="shared" si="63"/>
        <v>5000</v>
      </c>
      <c r="AE401" s="56">
        <f t="shared" si="64"/>
        <v>-29.583333333333314</v>
      </c>
      <c r="AF401" s="57">
        <f t="shared" si="65"/>
        <v>2.430000000000021</v>
      </c>
      <c r="AG401" s="24">
        <f t="shared" si="69"/>
        <v>0</v>
      </c>
      <c r="AH401" s="24">
        <f t="shared" si="70"/>
        <v>0</v>
      </c>
      <c r="AI401" s="24">
        <f t="shared" si="71"/>
        <v>-20.833333333333332</v>
      </c>
      <c r="AJ401" s="24">
        <f t="shared" si="72"/>
        <v>197.91666666666666</v>
      </c>
      <c r="AK401" s="58">
        <f t="shared" si="73"/>
        <v>7</v>
      </c>
      <c r="AL401" s="58">
        <f t="shared" si="74"/>
        <v>5000</v>
      </c>
      <c r="AM401" s="58">
        <f t="shared" si="75"/>
        <v>0</v>
      </c>
    </row>
    <row r="402" spans="27:39" ht="16.5" customHeight="1" x14ac:dyDescent="0.2">
      <c r="AA402">
        <f t="shared" si="67"/>
        <v>92</v>
      </c>
      <c r="AB402" s="24">
        <f t="shared" si="66"/>
        <v>11.04</v>
      </c>
      <c r="AC402" s="57">
        <f t="shared" si="68"/>
        <v>0</v>
      </c>
      <c r="AD402" s="57">
        <f t="shared" si="63"/>
        <v>5000</v>
      </c>
      <c r="AE402" s="56">
        <f t="shared" si="64"/>
        <v>-32.083333333333314</v>
      </c>
      <c r="AF402" s="57">
        <f t="shared" si="65"/>
        <v>1.9200000000000088</v>
      </c>
      <c r="AG402" s="24">
        <f t="shared" si="69"/>
        <v>0</v>
      </c>
      <c r="AH402" s="24">
        <f t="shared" si="70"/>
        <v>0</v>
      </c>
      <c r="AI402" s="24">
        <f t="shared" si="71"/>
        <v>-20.833333333333332</v>
      </c>
      <c r="AJ402" s="24">
        <f t="shared" si="72"/>
        <v>197.91666666666666</v>
      </c>
      <c r="AK402" s="58">
        <f t="shared" si="73"/>
        <v>7</v>
      </c>
      <c r="AL402" s="58">
        <f t="shared" si="74"/>
        <v>5000</v>
      </c>
      <c r="AM402" s="58">
        <f t="shared" si="75"/>
        <v>0</v>
      </c>
    </row>
    <row r="403" spans="27:39" ht="16.5" customHeight="1" x14ac:dyDescent="0.2">
      <c r="AA403">
        <f t="shared" si="67"/>
        <v>93</v>
      </c>
      <c r="AB403" s="24">
        <f t="shared" si="66"/>
        <v>11.16</v>
      </c>
      <c r="AC403" s="57">
        <f t="shared" si="68"/>
        <v>0</v>
      </c>
      <c r="AD403" s="57">
        <f t="shared" si="63"/>
        <v>5000</v>
      </c>
      <c r="AE403" s="56">
        <f t="shared" si="64"/>
        <v>-34.583333333333343</v>
      </c>
      <c r="AF403" s="57">
        <f t="shared" si="65"/>
        <v>1.4699999999999989</v>
      </c>
      <c r="AG403" s="24">
        <f t="shared" si="69"/>
        <v>0</v>
      </c>
      <c r="AH403" s="24">
        <f t="shared" si="70"/>
        <v>0</v>
      </c>
      <c r="AI403" s="24">
        <f t="shared" si="71"/>
        <v>-20.833333333333332</v>
      </c>
      <c r="AJ403" s="24">
        <f t="shared" si="72"/>
        <v>197.91666666666666</v>
      </c>
      <c r="AK403" s="58">
        <f t="shared" si="73"/>
        <v>7</v>
      </c>
      <c r="AL403" s="58">
        <f t="shared" si="74"/>
        <v>5000</v>
      </c>
      <c r="AM403" s="58">
        <f t="shared" si="75"/>
        <v>0</v>
      </c>
    </row>
    <row r="404" spans="27:39" ht="16.5" customHeight="1" x14ac:dyDescent="0.2">
      <c r="AA404">
        <f t="shared" si="67"/>
        <v>94</v>
      </c>
      <c r="AB404" s="24">
        <f t="shared" si="66"/>
        <v>11.28</v>
      </c>
      <c r="AC404" s="57">
        <f t="shared" si="68"/>
        <v>0</v>
      </c>
      <c r="AD404" s="57">
        <f t="shared" si="63"/>
        <v>5000</v>
      </c>
      <c r="AE404" s="56">
        <f t="shared" si="64"/>
        <v>-37.083333333333314</v>
      </c>
      <c r="AF404" s="57">
        <f t="shared" si="65"/>
        <v>1.0800000000000054</v>
      </c>
      <c r="AG404" s="24">
        <f t="shared" si="69"/>
        <v>0</v>
      </c>
      <c r="AH404" s="24">
        <f t="shared" si="70"/>
        <v>0</v>
      </c>
      <c r="AI404" s="24">
        <f t="shared" si="71"/>
        <v>-20.833333333333332</v>
      </c>
      <c r="AJ404" s="24">
        <f t="shared" si="72"/>
        <v>197.91666666666666</v>
      </c>
      <c r="AK404" s="58">
        <f t="shared" si="73"/>
        <v>7</v>
      </c>
      <c r="AL404" s="58">
        <f t="shared" si="74"/>
        <v>5000</v>
      </c>
      <c r="AM404" s="58">
        <f t="shared" si="75"/>
        <v>0</v>
      </c>
    </row>
    <row r="405" spans="27:39" ht="16.5" customHeight="1" x14ac:dyDescent="0.2">
      <c r="AA405">
        <f t="shared" si="67"/>
        <v>95</v>
      </c>
      <c r="AB405" s="24">
        <f t="shared" si="66"/>
        <v>11.4</v>
      </c>
      <c r="AC405" s="57">
        <f t="shared" si="68"/>
        <v>0</v>
      </c>
      <c r="AD405" s="57">
        <f t="shared" si="63"/>
        <v>5000</v>
      </c>
      <c r="AE405" s="56">
        <f t="shared" si="64"/>
        <v>-39.583333333333343</v>
      </c>
      <c r="AF405" s="57">
        <f t="shared" si="65"/>
        <v>0.75</v>
      </c>
      <c r="AG405" s="24">
        <f t="shared" si="69"/>
        <v>0</v>
      </c>
      <c r="AH405" s="24">
        <f t="shared" si="70"/>
        <v>0</v>
      </c>
      <c r="AI405" s="24">
        <f t="shared" si="71"/>
        <v>-20.833333333333332</v>
      </c>
      <c r="AJ405" s="24">
        <f t="shared" si="72"/>
        <v>197.91666666666666</v>
      </c>
      <c r="AK405" s="58">
        <f t="shared" si="73"/>
        <v>7</v>
      </c>
      <c r="AL405" s="58">
        <f t="shared" si="74"/>
        <v>5000</v>
      </c>
      <c r="AM405" s="58">
        <f t="shared" si="75"/>
        <v>0</v>
      </c>
    </row>
    <row r="406" spans="27:39" ht="16.5" customHeight="1" x14ac:dyDescent="0.2">
      <c r="AA406">
        <f t="shared" si="67"/>
        <v>96</v>
      </c>
      <c r="AB406" s="24">
        <f t="shared" si="66"/>
        <v>11.52</v>
      </c>
      <c r="AC406" s="57">
        <f t="shared" si="68"/>
        <v>0</v>
      </c>
      <c r="AD406" s="57">
        <f t="shared" si="63"/>
        <v>5000</v>
      </c>
      <c r="AE406" s="56">
        <f t="shared" si="64"/>
        <v>-42.083333333333314</v>
      </c>
      <c r="AF406" s="57">
        <f t="shared" ref="AF406:AF410" si="76" xml:space="preserve"> IF( AB406 &lt;= AK406,  AE406,        AE406 + AL406*(AB406 - AK406)^2*100000/(2*E*I)          )</f>
        <v>0.48000000000000398</v>
      </c>
      <c r="AG406" s="24">
        <f t="shared" si="69"/>
        <v>0</v>
      </c>
      <c r="AH406" s="24">
        <f t="shared" si="70"/>
        <v>0</v>
      </c>
      <c r="AI406" s="24">
        <f t="shared" si="71"/>
        <v>-20.833333333333332</v>
      </c>
      <c r="AJ406" s="24">
        <f t="shared" si="72"/>
        <v>197.91666666666666</v>
      </c>
      <c r="AK406" s="58">
        <f t="shared" si="73"/>
        <v>7</v>
      </c>
      <c r="AL406" s="58">
        <f t="shared" si="74"/>
        <v>5000</v>
      </c>
      <c r="AM406" s="58">
        <f t="shared" si="75"/>
        <v>0</v>
      </c>
    </row>
    <row r="407" spans="27:39" ht="16.5" customHeight="1" x14ac:dyDescent="0.2">
      <c r="AA407">
        <f t="shared" si="67"/>
        <v>97</v>
      </c>
      <c r="AB407" s="24">
        <f t="shared" si="66"/>
        <v>11.64</v>
      </c>
      <c r="AC407" s="57">
        <f t="shared" si="68"/>
        <v>0</v>
      </c>
      <c r="AD407" s="57">
        <f t="shared" si="63"/>
        <v>5000</v>
      </c>
      <c r="AE407" s="56">
        <f t="shared" si="64"/>
        <v>-44.583333333333343</v>
      </c>
      <c r="AF407" s="57">
        <f t="shared" si="76"/>
        <v>0.27000000000000313</v>
      </c>
      <c r="AG407" s="24">
        <f t="shared" si="69"/>
        <v>0</v>
      </c>
      <c r="AH407" s="24">
        <f t="shared" si="70"/>
        <v>0</v>
      </c>
      <c r="AI407" s="24">
        <f t="shared" si="71"/>
        <v>-20.833333333333332</v>
      </c>
      <c r="AJ407" s="24">
        <f t="shared" si="72"/>
        <v>197.91666666666666</v>
      </c>
      <c r="AK407" s="58">
        <f t="shared" si="73"/>
        <v>7</v>
      </c>
      <c r="AL407" s="58">
        <f t="shared" si="74"/>
        <v>5000</v>
      </c>
      <c r="AM407" s="58">
        <f t="shared" si="75"/>
        <v>0</v>
      </c>
    </row>
    <row r="408" spans="27:39" ht="16.5" customHeight="1" x14ac:dyDescent="0.2">
      <c r="AA408">
        <f t="shared" si="67"/>
        <v>98</v>
      </c>
      <c r="AB408" s="24">
        <f t="shared" si="66"/>
        <v>11.76</v>
      </c>
      <c r="AC408" s="57">
        <f t="shared" si="68"/>
        <v>0</v>
      </c>
      <c r="AD408" s="57">
        <f t="shared" si="63"/>
        <v>5000</v>
      </c>
      <c r="AE408" s="56">
        <f t="shared" si="64"/>
        <v>-47.083333333333314</v>
      </c>
      <c r="AF408" s="57">
        <f t="shared" si="76"/>
        <v>0.12000000000001876</v>
      </c>
      <c r="AG408" s="24">
        <f t="shared" si="69"/>
        <v>0</v>
      </c>
      <c r="AH408" s="24">
        <f t="shared" si="70"/>
        <v>0</v>
      </c>
      <c r="AI408" s="24">
        <f t="shared" si="71"/>
        <v>-20.833333333333332</v>
      </c>
      <c r="AJ408" s="24">
        <f t="shared" si="72"/>
        <v>197.91666666666666</v>
      </c>
      <c r="AK408" s="58">
        <f t="shared" si="73"/>
        <v>7</v>
      </c>
      <c r="AL408" s="58">
        <f t="shared" si="74"/>
        <v>5000</v>
      </c>
      <c r="AM408" s="58">
        <f t="shared" si="75"/>
        <v>0</v>
      </c>
    </row>
    <row r="409" spans="27:39" ht="16.5" customHeight="1" x14ac:dyDescent="0.2">
      <c r="AA409">
        <f t="shared" si="67"/>
        <v>99</v>
      </c>
      <c r="AB409" s="24">
        <f t="shared" si="66"/>
        <v>11.88</v>
      </c>
      <c r="AC409" s="57">
        <f t="shared" si="68"/>
        <v>0</v>
      </c>
      <c r="AD409" s="57">
        <f t="shared" si="63"/>
        <v>5000</v>
      </c>
      <c r="AE409" s="56">
        <f t="shared" si="64"/>
        <v>-49.583333333333343</v>
      </c>
      <c r="AF409" s="57">
        <f t="shared" si="76"/>
        <v>3.0000000000008242E-2</v>
      </c>
      <c r="AG409" s="24">
        <f t="shared" si="69"/>
        <v>0</v>
      </c>
      <c r="AH409" s="24">
        <f t="shared" si="70"/>
        <v>0</v>
      </c>
      <c r="AI409" s="24">
        <f t="shared" si="71"/>
        <v>-20.833333333333332</v>
      </c>
      <c r="AJ409" s="24">
        <f t="shared" si="72"/>
        <v>197.91666666666666</v>
      </c>
      <c r="AK409" s="58">
        <f t="shared" si="73"/>
        <v>7</v>
      </c>
      <c r="AL409" s="58">
        <f t="shared" si="74"/>
        <v>5000</v>
      </c>
      <c r="AM409" s="58">
        <f t="shared" si="75"/>
        <v>0</v>
      </c>
    </row>
    <row r="410" spans="27:39" ht="16.5" customHeight="1" x14ac:dyDescent="0.2">
      <c r="AA410">
        <f t="shared" si="67"/>
        <v>100</v>
      </c>
      <c r="AB410" s="24">
        <f t="shared" si="66"/>
        <v>12</v>
      </c>
      <c r="AC410" s="57">
        <f t="shared" si="68"/>
        <v>0</v>
      </c>
      <c r="AD410" s="57">
        <f t="shared" si="63"/>
        <v>5000</v>
      </c>
      <c r="AE410" s="56">
        <f t="shared" si="64"/>
        <v>-52.083333333333343</v>
      </c>
      <c r="AF410" s="57">
        <f t="shared" si="76"/>
        <v>-7.1054273576010019E-15</v>
      </c>
      <c r="AG410" s="24">
        <f t="shared" si="69"/>
        <v>0</v>
      </c>
      <c r="AH410" s="24">
        <f t="shared" si="70"/>
        <v>0</v>
      </c>
      <c r="AI410" s="24">
        <f t="shared" si="71"/>
        <v>-20.833333333333332</v>
      </c>
      <c r="AJ410" s="24">
        <f t="shared" si="72"/>
        <v>197.91666666666666</v>
      </c>
      <c r="AK410" s="58">
        <f t="shared" si="73"/>
        <v>7</v>
      </c>
      <c r="AL410" s="58">
        <f t="shared" si="74"/>
        <v>5000</v>
      </c>
      <c r="AM410" s="58">
        <f t="shared" si="75"/>
        <v>0</v>
      </c>
    </row>
    <row r="411" spans="27:39" ht="16.5" customHeight="1" x14ac:dyDescent="0.2"/>
    <row r="412" spans="27:39" ht="16.5" customHeight="1" x14ac:dyDescent="0.2"/>
    <row r="413" spans="27:39" ht="16.5" customHeight="1" x14ac:dyDescent="0.2"/>
    <row r="414" spans="27:39" ht="16.5" customHeight="1" x14ac:dyDescent="0.2"/>
    <row r="415" spans="27:39" ht="16.5" customHeight="1" x14ac:dyDescent="0.2"/>
    <row r="416" spans="27:39" ht="16.5" customHeight="1" x14ac:dyDescent="0.2"/>
    <row r="417" ht="16.5" customHeight="1" x14ac:dyDescent="0.2"/>
    <row r="418" ht="16.5" customHeight="1" x14ac:dyDescent="0.2"/>
  </sheetData>
  <sheetProtection sheet="1" objects="1" scenarios="1"/>
  <mergeCells count="23">
    <mergeCell ref="A8:A23"/>
    <mergeCell ref="A26:A37"/>
    <mergeCell ref="C8:F8"/>
    <mergeCell ref="C10:D10"/>
    <mergeCell ref="C12:D12"/>
    <mergeCell ref="C14:D14"/>
    <mergeCell ref="C16:D16"/>
    <mergeCell ref="C18:D18"/>
    <mergeCell ref="C32:D32"/>
    <mergeCell ref="C34:D34"/>
    <mergeCell ref="C36:D36"/>
    <mergeCell ref="L2:V2"/>
    <mergeCell ref="L26:V28"/>
    <mergeCell ref="C26:F26"/>
    <mergeCell ref="C28:D28"/>
    <mergeCell ref="C30:D30"/>
    <mergeCell ref="C20:D20"/>
    <mergeCell ref="C22:D22"/>
    <mergeCell ref="B3:I3"/>
    <mergeCell ref="M7:S7"/>
    <mergeCell ref="M9:V9"/>
    <mergeCell ref="M11:U11"/>
    <mergeCell ref="M13:S13"/>
  </mergeCells>
  <hyperlinks>
    <hyperlink ref="M9" r:id="rId1" location="ch102lev1sec12" display="Civil Engineering All-In-One PE Exam Guide: Breadth and Depth, Second Edition Sec. 102.12 " xr:uid="{00000000-0004-0000-0600-000000000000}"/>
    <hyperlink ref="M11" r:id="rId2" location="p2001147c9975_20002" display="Marks’ Standard Handbook for Mechanical Engineers, Eleventh Edition Sec. 5.2.5" xr:uid="{00000000-0004-0000-0600-000001000000}"/>
    <hyperlink ref="M13" r:id="rId3" location="p2000a1f59976_14001" xr:uid="{00000000-0004-0000-0600-000002000000}"/>
    <hyperlink ref="M7" r:id="rId4" location="Chap0800clnk58" xr:uid="{00000000-0004-0000-0600-000003000000}"/>
    <hyperlink ref="M11:U11" r:id="rId5" location="c9781259588501ch03lev2sec12" display="Marks’ Standard Handbook for Mechanical Engineers, Twelfth Edition Sec. 3.2.5" xr:uid="{00000000-0004-0000-0600-000004000000}"/>
    <hyperlink ref="M9:V9" r:id="rId6" location="c9780071821957ch102lev1sec12" display="Civil Engineering All-In-One PE Exam Guide: Breadth and Depth, Third Edition Sec. 102.12" xr:uid="{00000000-0004-0000-0600-000005000000}"/>
  </hyperlinks>
  <pageMargins left="0.75" right="0.75" top="1" bottom="1" header="0.51180555555555596" footer="0.51180555555555596"/>
  <pageSetup firstPageNumber="0" orientation="portrait" horizontalDpi="300" verticalDpi="300" r:id="rId7"/>
  <headerFooter alignWithMargins="0"/>
  <drawing r:id="rId8"/>
  <legacy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/>
  <dimension ref="A1:AM1291"/>
  <sheetViews>
    <sheetView showGridLines="0" zoomScaleNormal="100" workbookViewId="0"/>
  </sheetViews>
  <sheetFormatPr defaultRowHeight="12.75" x14ac:dyDescent="0.2"/>
  <cols>
    <col min="1" max="4" width="11" customWidth="1"/>
    <col min="5" max="5" width="16.7109375" customWidth="1"/>
    <col min="6" max="10" width="11" customWidth="1"/>
    <col min="27" max="39" width="9.140625" hidden="1" customWidth="1"/>
    <col min="40" max="40" width="0" hidden="1" customWidth="1"/>
  </cols>
  <sheetData>
    <row r="1" spans="1:32" ht="25.5" customHeight="1" thickBot="1" x14ac:dyDescent="0.3">
      <c r="A1" s="28"/>
      <c r="J1" s="1"/>
      <c r="L1" s="2"/>
      <c r="M1" s="3"/>
      <c r="N1" s="3"/>
      <c r="O1" s="3"/>
      <c r="P1" s="3"/>
    </row>
    <row r="2" spans="1:32" ht="24.95" customHeight="1" thickBot="1" x14ac:dyDescent="0.3">
      <c r="A2" s="5"/>
      <c r="B2" s="169" t="s">
        <v>144</v>
      </c>
      <c r="C2" s="170"/>
      <c r="D2" s="170"/>
      <c r="E2" s="170"/>
      <c r="F2" s="170"/>
      <c r="G2" s="170"/>
      <c r="H2" s="170"/>
      <c r="I2" s="171"/>
      <c r="L2" s="217" t="s">
        <v>104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</row>
    <row r="3" spans="1:32" ht="24.95" customHeight="1" x14ac:dyDescent="0.25">
      <c r="A3" s="5"/>
      <c r="B3" s="234" t="s">
        <v>118</v>
      </c>
      <c r="C3" s="235"/>
      <c r="D3" s="235"/>
      <c r="E3" s="235"/>
      <c r="F3" s="235"/>
      <c r="G3" s="235"/>
      <c r="H3" s="235"/>
      <c r="I3" s="236"/>
      <c r="L3" s="207"/>
      <c r="M3" s="208"/>
      <c r="N3" s="208"/>
      <c r="O3" s="208"/>
      <c r="P3" s="208"/>
      <c r="Q3" s="208"/>
      <c r="R3" s="208"/>
      <c r="S3" s="208"/>
      <c r="T3" s="208"/>
      <c r="U3" s="208"/>
      <c r="V3" s="209"/>
      <c r="X3" s="137"/>
      <c r="Z3" s="4"/>
      <c r="AA3" s="4"/>
      <c r="AB3" s="4"/>
      <c r="AC3" s="4"/>
    </row>
    <row r="4" spans="1:32" ht="20.100000000000001" customHeight="1" thickBot="1" x14ac:dyDescent="0.4">
      <c r="A4" s="5"/>
      <c r="B4" s="155"/>
      <c r="C4" s="156"/>
      <c r="D4" s="156"/>
      <c r="E4" s="156"/>
      <c r="F4" s="156"/>
      <c r="G4" s="156"/>
      <c r="H4" s="156"/>
      <c r="I4" s="157"/>
      <c r="L4" s="83" t="s">
        <v>108</v>
      </c>
      <c r="M4" s="153"/>
      <c r="N4" s="153"/>
      <c r="O4" s="153"/>
      <c r="P4" s="153"/>
      <c r="Q4" s="153"/>
      <c r="R4" s="153"/>
      <c r="S4" s="153"/>
      <c r="T4" s="153"/>
      <c r="U4" s="153"/>
      <c r="V4" s="154"/>
      <c r="Y4" s="3"/>
      <c r="Z4" s="7"/>
      <c r="AB4" s="4"/>
      <c r="AC4" s="4"/>
      <c r="AF4" s="8"/>
    </row>
    <row r="5" spans="1:32" ht="20.100000000000001" customHeight="1" x14ac:dyDescent="0.25">
      <c r="A5" s="5"/>
      <c r="B5" s="137"/>
      <c r="C5" s="137"/>
      <c r="D5" s="137"/>
      <c r="E5" s="137"/>
      <c r="F5" s="137"/>
      <c r="G5" s="137"/>
      <c r="H5" s="137"/>
      <c r="I5" s="137"/>
      <c r="L5" s="83" t="s">
        <v>109</v>
      </c>
      <c r="M5" s="153"/>
      <c r="N5" s="153"/>
      <c r="O5" s="153"/>
      <c r="P5" s="153"/>
      <c r="Q5" s="153"/>
      <c r="R5" s="153"/>
      <c r="S5" s="153"/>
      <c r="T5" s="153"/>
      <c r="U5" s="153"/>
      <c r="V5" s="154"/>
    </row>
    <row r="6" spans="1:32" ht="20.100000000000001" customHeight="1" x14ac:dyDescent="0.25">
      <c r="A6" s="5"/>
      <c r="B6" s="137"/>
      <c r="C6" s="141" t="s">
        <v>119</v>
      </c>
      <c r="D6" s="137"/>
      <c r="E6" s="137"/>
      <c r="F6" s="137"/>
      <c r="G6" s="137"/>
      <c r="H6" s="137"/>
      <c r="I6" s="137"/>
      <c r="L6" s="162"/>
      <c r="M6" s="153"/>
      <c r="N6" s="153"/>
      <c r="O6" s="153"/>
      <c r="P6" s="153"/>
      <c r="Q6" s="153"/>
      <c r="R6" s="153"/>
      <c r="S6" s="153"/>
      <c r="T6" s="153"/>
      <c r="U6" s="153"/>
      <c r="V6" s="154"/>
    </row>
    <row r="7" spans="1:32" ht="20.100000000000001" customHeight="1" thickBot="1" x14ac:dyDescent="0.3">
      <c r="A7" s="5"/>
      <c r="G7" s="4"/>
      <c r="H7" s="4"/>
      <c r="I7" s="4"/>
      <c r="L7" s="162"/>
      <c r="M7" s="228" t="s">
        <v>105</v>
      </c>
      <c r="N7" s="228"/>
      <c r="O7" s="228"/>
      <c r="P7" s="228"/>
      <c r="Q7" s="228"/>
      <c r="R7" s="228"/>
      <c r="S7" s="228"/>
      <c r="T7" s="153"/>
      <c r="U7" s="153"/>
      <c r="V7" s="154"/>
    </row>
    <row r="8" spans="1:32" ht="20.100000000000001" customHeight="1" x14ac:dyDescent="0.2">
      <c r="A8" s="237" t="s">
        <v>115</v>
      </c>
      <c r="C8" s="221" t="s">
        <v>114</v>
      </c>
      <c r="D8" s="222"/>
      <c r="E8" s="222"/>
      <c r="F8" s="223"/>
      <c r="G8" s="4"/>
      <c r="H8" s="4"/>
      <c r="I8" s="4"/>
      <c r="L8" s="147"/>
      <c r="M8" s="153"/>
      <c r="N8" s="153"/>
      <c r="O8" s="153"/>
      <c r="P8" s="153"/>
      <c r="Q8" s="153"/>
      <c r="R8" s="153"/>
      <c r="S8" s="153"/>
      <c r="T8" s="153"/>
      <c r="U8" s="153"/>
      <c r="V8" s="154"/>
    </row>
    <row r="9" spans="1:32" ht="20.100000000000001" customHeight="1" x14ac:dyDescent="0.2">
      <c r="A9" s="237"/>
      <c r="B9" s="137"/>
      <c r="C9" s="158"/>
      <c r="D9" s="159"/>
      <c r="E9" s="159"/>
      <c r="F9" s="160"/>
      <c r="G9" s="138"/>
      <c r="H9" s="138"/>
      <c r="I9" s="138"/>
      <c r="J9" s="137"/>
      <c r="L9" s="162"/>
      <c r="M9" s="228" t="s">
        <v>167</v>
      </c>
      <c r="N9" s="228"/>
      <c r="O9" s="228"/>
      <c r="P9" s="228"/>
      <c r="Q9" s="228"/>
      <c r="R9" s="228"/>
      <c r="S9" s="228"/>
      <c r="T9" s="228"/>
      <c r="U9" s="228"/>
      <c r="V9" s="229"/>
    </row>
    <row r="10" spans="1:32" ht="20.100000000000001" customHeight="1" x14ac:dyDescent="0.2">
      <c r="A10" s="237"/>
      <c r="C10" s="224" t="s">
        <v>1</v>
      </c>
      <c r="D10" s="225"/>
      <c r="E10" s="161">
        <v>12</v>
      </c>
      <c r="F10" s="172" t="s">
        <v>145</v>
      </c>
      <c r="L10" s="147"/>
      <c r="M10" s="153"/>
      <c r="N10" s="153"/>
      <c r="O10" s="153"/>
      <c r="P10" s="153"/>
      <c r="Q10" s="153"/>
      <c r="R10" s="153"/>
      <c r="S10" s="153"/>
      <c r="T10" s="153"/>
      <c r="U10" s="153"/>
      <c r="V10" s="154"/>
    </row>
    <row r="11" spans="1:32" ht="20.100000000000001" customHeight="1" x14ac:dyDescent="0.35">
      <c r="A11" s="237"/>
      <c r="C11" s="173"/>
      <c r="D11" s="159"/>
      <c r="E11" s="159"/>
      <c r="F11" s="160"/>
      <c r="I11" s="20"/>
      <c r="L11" s="162"/>
      <c r="M11" s="228" t="s">
        <v>166</v>
      </c>
      <c r="N11" s="228"/>
      <c r="O11" s="228"/>
      <c r="P11" s="228"/>
      <c r="Q11" s="228"/>
      <c r="R11" s="228"/>
      <c r="S11" s="228"/>
      <c r="T11" s="228"/>
      <c r="U11" s="228"/>
      <c r="V11" s="154"/>
      <c r="W11" s="13"/>
    </row>
    <row r="12" spans="1:32" ht="20.100000000000001" customHeight="1" x14ac:dyDescent="0.2">
      <c r="A12" s="237"/>
      <c r="C12" s="224" t="s">
        <v>112</v>
      </c>
      <c r="D12" s="225"/>
      <c r="E12" s="210">
        <v>200</v>
      </c>
      <c r="F12" s="172" t="s">
        <v>146</v>
      </c>
      <c r="L12" s="147"/>
      <c r="M12" s="153"/>
      <c r="N12" s="153"/>
      <c r="O12" s="153"/>
      <c r="P12" s="153"/>
      <c r="Q12" s="153"/>
      <c r="R12" s="153"/>
      <c r="S12" s="153"/>
      <c r="T12" s="153"/>
      <c r="U12" s="153"/>
      <c r="V12" s="154"/>
    </row>
    <row r="13" spans="1:32" ht="20.100000000000001" customHeight="1" x14ac:dyDescent="0.2">
      <c r="A13" s="237"/>
      <c r="C13" s="158" t="s">
        <v>111</v>
      </c>
      <c r="D13" s="159"/>
      <c r="E13" s="159"/>
      <c r="F13" s="160"/>
      <c r="L13" s="162"/>
      <c r="M13" s="228" t="s">
        <v>106</v>
      </c>
      <c r="N13" s="228"/>
      <c r="O13" s="228"/>
      <c r="P13" s="228"/>
      <c r="Q13" s="228"/>
      <c r="R13" s="228"/>
      <c r="S13" s="228"/>
      <c r="T13" s="153"/>
      <c r="U13" s="153"/>
      <c r="V13" s="154"/>
    </row>
    <row r="14" spans="1:32" ht="20.100000000000001" customHeight="1" x14ac:dyDescent="0.2">
      <c r="A14" s="237"/>
      <c r="C14" s="226" t="s">
        <v>113</v>
      </c>
      <c r="D14" s="227"/>
      <c r="E14" s="119">
        <v>600000</v>
      </c>
      <c r="F14" s="172" t="s">
        <v>147</v>
      </c>
      <c r="L14" s="148"/>
      <c r="M14" s="153"/>
      <c r="N14" s="153"/>
      <c r="O14" s="153"/>
      <c r="P14" s="153"/>
      <c r="Q14" s="153"/>
      <c r="R14" s="153"/>
      <c r="S14" s="153"/>
      <c r="T14" s="153"/>
      <c r="U14" s="153"/>
      <c r="V14" s="154"/>
    </row>
    <row r="15" spans="1:32" ht="20.100000000000001" customHeight="1" x14ac:dyDescent="0.35">
      <c r="A15" s="237"/>
      <c r="C15" s="158"/>
      <c r="D15" s="159"/>
      <c r="E15" s="159"/>
      <c r="F15" s="174"/>
      <c r="L15" s="149"/>
      <c r="M15" s="151" t="s">
        <v>107</v>
      </c>
      <c r="N15" s="153"/>
      <c r="O15" s="153"/>
      <c r="P15" s="153"/>
      <c r="Q15" s="153"/>
      <c r="R15" s="153"/>
      <c r="S15" s="153"/>
      <c r="T15" s="153"/>
      <c r="U15" s="153"/>
      <c r="V15" s="154"/>
      <c r="W15" s="13"/>
    </row>
    <row r="16" spans="1:32" ht="20.100000000000001" customHeight="1" x14ac:dyDescent="0.35">
      <c r="A16" s="237"/>
      <c r="C16" s="224" t="s">
        <v>33</v>
      </c>
      <c r="D16" s="225"/>
      <c r="E16" s="119">
        <v>0</v>
      </c>
      <c r="F16" s="172" t="s">
        <v>161</v>
      </c>
      <c r="L16" s="162"/>
      <c r="M16" s="153"/>
      <c r="N16" s="153"/>
      <c r="O16" s="153"/>
      <c r="P16" s="153"/>
      <c r="Q16" s="153"/>
      <c r="R16" s="153"/>
      <c r="S16" s="153"/>
      <c r="T16" s="153"/>
      <c r="U16" s="153"/>
      <c r="V16" s="154"/>
      <c r="W16" s="13"/>
    </row>
    <row r="17" spans="1:32" ht="20.100000000000001" customHeight="1" x14ac:dyDescent="0.35">
      <c r="A17" s="237"/>
      <c r="C17" s="158"/>
      <c r="D17" s="159"/>
      <c r="E17" s="159"/>
      <c r="F17" s="172"/>
      <c r="L17" s="162"/>
      <c r="M17" s="153"/>
      <c r="N17" s="153"/>
      <c r="O17" s="153"/>
      <c r="P17" s="153"/>
      <c r="Q17" s="153"/>
      <c r="R17" s="153"/>
      <c r="S17" s="153"/>
      <c r="T17" s="153"/>
      <c r="U17" s="153"/>
      <c r="V17" s="154"/>
      <c r="W17" s="13"/>
      <c r="AC17" s="12"/>
      <c r="AD17" s="23"/>
    </row>
    <row r="18" spans="1:32" ht="20.100000000000001" customHeight="1" x14ac:dyDescent="0.35">
      <c r="A18" s="237"/>
      <c r="C18" s="224" t="s">
        <v>34</v>
      </c>
      <c r="D18" s="225"/>
      <c r="E18" s="175">
        <v>240</v>
      </c>
      <c r="F18" s="172" t="s">
        <v>161</v>
      </c>
      <c r="L18" s="162"/>
      <c r="M18" s="153"/>
      <c r="N18" s="153"/>
      <c r="O18" s="153"/>
      <c r="P18" s="153"/>
      <c r="Q18" s="153"/>
      <c r="R18" s="153"/>
      <c r="S18" s="153"/>
      <c r="T18" s="153"/>
      <c r="U18" s="153"/>
      <c r="V18" s="154"/>
      <c r="W18" s="12"/>
    </row>
    <row r="19" spans="1:32" ht="20.100000000000001" customHeight="1" x14ac:dyDescent="0.35">
      <c r="A19" s="237"/>
      <c r="C19" s="158"/>
      <c r="D19" s="159"/>
      <c r="E19" s="159"/>
      <c r="F19" s="174"/>
      <c r="L19" s="162"/>
      <c r="M19" s="153"/>
      <c r="N19" s="153"/>
      <c r="O19" s="153"/>
      <c r="P19" s="153"/>
      <c r="Q19" s="153"/>
      <c r="R19" s="153"/>
      <c r="S19" s="153"/>
      <c r="T19" s="153"/>
      <c r="U19" s="153"/>
      <c r="V19" s="154"/>
      <c r="W19" s="12"/>
    </row>
    <row r="20" spans="1:32" ht="20.100000000000001" customHeight="1" x14ac:dyDescent="0.2">
      <c r="A20" s="237"/>
      <c r="C20" s="224" t="s">
        <v>39</v>
      </c>
      <c r="D20" s="225"/>
      <c r="E20" s="119">
        <v>0</v>
      </c>
      <c r="F20" s="172" t="s">
        <v>149</v>
      </c>
      <c r="L20" s="162"/>
      <c r="M20" s="153"/>
      <c r="N20" s="153"/>
      <c r="O20" s="153"/>
      <c r="P20" s="153"/>
      <c r="Q20" s="153"/>
      <c r="R20" s="153"/>
      <c r="S20" s="153"/>
      <c r="T20" s="153"/>
      <c r="U20" s="153"/>
      <c r="V20" s="154"/>
    </row>
    <row r="21" spans="1:32" ht="20.100000000000001" customHeight="1" x14ac:dyDescent="0.35">
      <c r="A21" s="237"/>
      <c r="C21" s="158"/>
      <c r="D21" s="159"/>
      <c r="E21" s="159"/>
      <c r="F21" s="160"/>
      <c r="L21" s="162"/>
      <c r="M21" s="153"/>
      <c r="N21" s="153"/>
      <c r="O21" s="153"/>
      <c r="P21" s="153"/>
      <c r="Q21" s="153"/>
      <c r="R21" s="153"/>
      <c r="S21" s="153"/>
      <c r="T21" s="153"/>
      <c r="U21" s="153"/>
      <c r="V21" s="154"/>
      <c r="W21" s="13"/>
    </row>
    <row r="22" spans="1:32" ht="20.100000000000001" customHeight="1" x14ac:dyDescent="0.2">
      <c r="A22" s="237"/>
      <c r="C22" s="226" t="s">
        <v>40</v>
      </c>
      <c r="D22" s="227"/>
      <c r="E22" s="119">
        <v>12</v>
      </c>
      <c r="F22" s="172" t="s">
        <v>149</v>
      </c>
      <c r="L22" s="162"/>
      <c r="M22" s="153"/>
      <c r="N22" s="153"/>
      <c r="O22" s="153"/>
      <c r="P22" s="153"/>
      <c r="Q22" s="153"/>
      <c r="R22" s="153"/>
      <c r="S22" s="153"/>
      <c r="T22" s="153"/>
      <c r="U22" s="153"/>
      <c r="V22" s="154"/>
      <c r="X22" s="24"/>
    </row>
    <row r="23" spans="1:32" ht="20.100000000000001" customHeight="1" x14ac:dyDescent="0.2">
      <c r="A23" s="237"/>
      <c r="C23" s="158"/>
      <c r="D23" s="159"/>
      <c r="E23" s="159"/>
      <c r="F23" s="174"/>
      <c r="L23" s="162"/>
      <c r="M23" s="153"/>
      <c r="N23" s="153"/>
      <c r="O23" s="153"/>
      <c r="P23" s="153"/>
      <c r="Q23" s="153"/>
      <c r="R23" s="153"/>
      <c r="S23" s="153"/>
      <c r="T23" s="153"/>
      <c r="U23" s="153"/>
      <c r="V23" s="154"/>
      <c r="X23" s="24"/>
    </row>
    <row r="24" spans="1:32" ht="20.100000000000001" customHeight="1" x14ac:dyDescent="0.2">
      <c r="A24" s="237"/>
      <c r="C24" s="224" t="s">
        <v>81</v>
      </c>
      <c r="D24" s="225"/>
      <c r="E24" s="119">
        <v>2000</v>
      </c>
      <c r="F24" s="172" t="s">
        <v>150</v>
      </c>
      <c r="L24" s="162"/>
      <c r="M24" s="153"/>
      <c r="N24" s="153"/>
      <c r="O24" s="153"/>
      <c r="P24" s="153"/>
      <c r="Q24" s="153"/>
      <c r="R24" s="153"/>
      <c r="S24" s="153"/>
      <c r="T24" s="153"/>
      <c r="U24" s="153"/>
      <c r="V24" s="154"/>
      <c r="X24" s="24"/>
      <c r="AF24" s="4"/>
    </row>
    <row r="25" spans="1:32" ht="20.100000000000001" customHeight="1" x14ac:dyDescent="0.2">
      <c r="A25" s="237"/>
      <c r="C25" s="158"/>
      <c r="D25" s="159"/>
      <c r="E25" s="159"/>
      <c r="F25" s="172"/>
      <c r="L25" s="241" t="s">
        <v>129</v>
      </c>
      <c r="M25" s="242"/>
      <c r="N25" s="242"/>
      <c r="O25" s="242"/>
      <c r="P25" s="242"/>
      <c r="Q25" s="242"/>
      <c r="R25" s="242"/>
      <c r="S25" s="242"/>
      <c r="T25" s="242"/>
      <c r="U25" s="242"/>
      <c r="V25" s="243"/>
      <c r="X25" s="24"/>
      <c r="AF25" s="4"/>
    </row>
    <row r="26" spans="1:32" ht="20.100000000000001" customHeight="1" x14ac:dyDescent="0.2">
      <c r="A26" s="237"/>
      <c r="C26" s="224" t="s">
        <v>41</v>
      </c>
      <c r="D26" s="225"/>
      <c r="E26" s="175">
        <v>4</v>
      </c>
      <c r="F26" s="172" t="s">
        <v>149</v>
      </c>
      <c r="L26" s="241"/>
      <c r="M26" s="242"/>
      <c r="N26" s="242"/>
      <c r="O26" s="242"/>
      <c r="P26" s="242"/>
      <c r="Q26" s="242"/>
      <c r="R26" s="242"/>
      <c r="S26" s="242"/>
      <c r="T26" s="242"/>
      <c r="U26" s="242"/>
      <c r="V26" s="243"/>
    </row>
    <row r="27" spans="1:32" ht="20.100000000000001" customHeight="1" x14ac:dyDescent="0.2">
      <c r="A27" s="237"/>
      <c r="C27" s="158"/>
      <c r="D27" s="159"/>
      <c r="E27" s="159"/>
      <c r="F27" s="174"/>
      <c r="L27" s="241"/>
      <c r="M27" s="242"/>
      <c r="N27" s="242"/>
      <c r="O27" s="242"/>
      <c r="P27" s="242"/>
      <c r="Q27" s="242"/>
      <c r="R27" s="242"/>
      <c r="S27" s="242"/>
      <c r="T27" s="242"/>
      <c r="U27" s="242"/>
      <c r="V27" s="243"/>
    </row>
    <row r="28" spans="1:32" ht="20.100000000000001" customHeight="1" x14ac:dyDescent="0.2">
      <c r="A28" s="237"/>
      <c r="C28" s="224" t="s">
        <v>0</v>
      </c>
      <c r="D28" s="225"/>
      <c r="E28" s="119">
        <v>800</v>
      </c>
      <c r="F28" s="172" t="s">
        <v>162</v>
      </c>
      <c r="L28" s="162"/>
      <c r="M28" s="188"/>
      <c r="N28" s="153"/>
      <c r="O28" s="153"/>
      <c r="P28" s="153"/>
      <c r="Q28" s="153"/>
      <c r="R28" s="153"/>
      <c r="S28" s="153"/>
      <c r="T28" s="153"/>
      <c r="U28" s="153"/>
      <c r="V28" s="154"/>
    </row>
    <row r="29" spans="1:32" ht="20.100000000000001" customHeight="1" x14ac:dyDescent="0.2">
      <c r="A29" s="237"/>
      <c r="C29" s="158"/>
      <c r="D29" s="159"/>
      <c r="E29" s="159"/>
      <c r="F29" s="172"/>
      <c r="L29" s="162"/>
      <c r="M29" s="153"/>
      <c r="N29" s="166" t="s">
        <v>128</v>
      </c>
      <c r="O29" s="153"/>
      <c r="P29" s="153"/>
      <c r="Q29" s="153"/>
      <c r="R29" s="153"/>
      <c r="S29" s="153"/>
      <c r="T29" s="153"/>
      <c r="U29" s="153"/>
      <c r="V29" s="154"/>
    </row>
    <row r="30" spans="1:32" ht="20.100000000000001" customHeight="1" x14ac:dyDescent="0.2">
      <c r="A30" s="237"/>
      <c r="C30" s="224" t="s">
        <v>42</v>
      </c>
      <c r="D30" s="225"/>
      <c r="E30" s="175">
        <v>5</v>
      </c>
      <c r="F30" s="172" t="s">
        <v>149</v>
      </c>
      <c r="L30" s="162"/>
      <c r="M30" s="153"/>
      <c r="N30" s="166" t="s">
        <v>130</v>
      </c>
      <c r="O30" s="166"/>
      <c r="P30" s="166"/>
      <c r="Q30" s="153"/>
      <c r="R30" s="153"/>
      <c r="S30" s="153"/>
      <c r="T30" s="153"/>
      <c r="U30" s="153"/>
      <c r="V30" s="154"/>
    </row>
    <row r="31" spans="1:32" ht="20.100000000000001" customHeight="1" thickBot="1" x14ac:dyDescent="0.25">
      <c r="A31" s="237"/>
      <c r="C31" s="163"/>
      <c r="D31" s="164"/>
      <c r="E31" s="164"/>
      <c r="F31" s="165"/>
      <c r="L31" s="205" t="s">
        <v>62</v>
      </c>
      <c r="M31" s="153"/>
      <c r="N31" s="153"/>
      <c r="O31" s="153"/>
      <c r="P31" s="153"/>
      <c r="Q31" s="153"/>
      <c r="R31" s="153"/>
      <c r="S31" s="153"/>
      <c r="T31" s="153"/>
      <c r="U31" s="153"/>
      <c r="V31" s="154"/>
    </row>
    <row r="32" spans="1:32" ht="20.100000000000001" customHeight="1" x14ac:dyDescent="0.2">
      <c r="L32" s="162"/>
      <c r="M32" s="153"/>
      <c r="N32" s="153"/>
      <c r="O32" s="153"/>
      <c r="P32" s="153"/>
      <c r="Q32" s="153"/>
      <c r="R32" s="153"/>
      <c r="S32" s="153"/>
      <c r="T32" s="153"/>
      <c r="U32" s="153"/>
      <c r="V32" s="154"/>
    </row>
    <row r="33" spans="1:22" ht="20.100000000000001" customHeight="1" thickBot="1" x14ac:dyDescent="0.25">
      <c r="E33" s="137"/>
      <c r="L33" s="162"/>
      <c r="M33" s="153"/>
      <c r="N33" s="153"/>
      <c r="O33" s="153"/>
      <c r="P33" s="153"/>
      <c r="Q33" s="153"/>
      <c r="R33" s="153"/>
      <c r="S33" s="153"/>
      <c r="T33" s="153"/>
      <c r="U33" s="153"/>
      <c r="V33" s="154"/>
    </row>
    <row r="34" spans="1:22" ht="20.100000000000001" customHeight="1" x14ac:dyDescent="0.2">
      <c r="A34" s="233" t="s">
        <v>117</v>
      </c>
      <c r="C34" s="221" t="s">
        <v>116</v>
      </c>
      <c r="D34" s="222"/>
      <c r="E34" s="222"/>
      <c r="F34" s="223"/>
      <c r="L34" s="162"/>
      <c r="M34" s="153"/>
      <c r="N34" s="153"/>
      <c r="O34" s="153"/>
      <c r="P34" s="153"/>
      <c r="Q34" s="153"/>
      <c r="R34" s="153"/>
      <c r="S34" s="153"/>
      <c r="T34" s="153"/>
      <c r="U34" s="153"/>
      <c r="V34" s="154"/>
    </row>
    <row r="35" spans="1:22" ht="20.100000000000001" customHeight="1" x14ac:dyDescent="0.2">
      <c r="A35" s="233"/>
      <c r="C35" s="158"/>
      <c r="D35" s="159"/>
      <c r="E35" s="159"/>
      <c r="F35" s="160"/>
      <c r="G35" s="14"/>
      <c r="L35" s="205" t="s">
        <v>58</v>
      </c>
      <c r="M35" s="162"/>
      <c r="N35" s="153"/>
      <c r="O35" s="153"/>
      <c r="P35" s="153"/>
      <c r="Q35" s="153"/>
      <c r="R35" s="153"/>
      <c r="S35" s="153"/>
      <c r="T35" s="153"/>
      <c r="U35" s="153"/>
      <c r="V35" s="154"/>
    </row>
    <row r="36" spans="1:22" ht="20.100000000000001" customHeight="1" x14ac:dyDescent="0.2">
      <c r="A36" s="233"/>
      <c r="C36" s="226" t="s">
        <v>84</v>
      </c>
      <c r="D36" s="227"/>
      <c r="E36" s="128">
        <f xml:space="preserve"> IF(ABS(MAX(Moment)) &gt; ABS(MIN(Moment)), ABS(MAX(Moment)), ABS(MIN(Moment)))</f>
        <v>7760</v>
      </c>
      <c r="F36" s="172" t="s">
        <v>150</v>
      </c>
      <c r="G36" s="14"/>
      <c r="L36" s="162"/>
      <c r="M36" s="153"/>
      <c r="N36" s="153"/>
      <c r="O36" s="153"/>
      <c r="P36" s="153"/>
      <c r="Q36" s="153"/>
      <c r="R36" s="153"/>
      <c r="S36" s="153"/>
      <c r="T36" s="153"/>
      <c r="U36" s="153"/>
      <c r="V36" s="154"/>
    </row>
    <row r="37" spans="1:22" ht="20.100000000000001" customHeight="1" x14ac:dyDescent="0.2">
      <c r="A37" s="233"/>
      <c r="C37" s="158" t="str">
        <f>IF( L&lt;=0,   "Error: L must be greater than zero",             IF( E&lt;=0,  "Error: E must be greater than zero.",              IF( I&lt;=0,   "Error: I must be greater than zero.",""   )))</f>
        <v/>
      </c>
      <c r="D37" s="159"/>
      <c r="E37" s="132"/>
      <c r="F37" s="160"/>
      <c r="G37" s="14"/>
      <c r="L37" s="162"/>
      <c r="M37" s="153"/>
      <c r="N37" s="153"/>
      <c r="O37" s="153"/>
      <c r="P37" s="153"/>
      <c r="Q37" s="153"/>
      <c r="R37" s="153"/>
      <c r="S37" s="153"/>
      <c r="T37" s="153"/>
      <c r="U37" s="153"/>
      <c r="V37" s="154"/>
    </row>
    <row r="38" spans="1:22" ht="20.100000000000001" customHeight="1" x14ac:dyDescent="0.2">
      <c r="A38" s="233"/>
      <c r="C38" s="226" t="s">
        <v>86</v>
      </c>
      <c r="D38" s="227"/>
      <c r="E38" s="128">
        <f xml:space="preserve"> IF(ABS(MAX(Shear)) &gt; ABS(MIN(Shear)), ABS(MAX(Shear)), ABS(MIN(Shear)))</f>
        <v>2240</v>
      </c>
      <c r="F38" s="172" t="s">
        <v>148</v>
      </c>
      <c r="G38" s="14"/>
      <c r="L38" s="162"/>
      <c r="M38" s="153"/>
      <c r="N38" s="153"/>
      <c r="O38" s="153"/>
      <c r="P38" s="153"/>
      <c r="Q38" s="153"/>
      <c r="R38" s="153"/>
      <c r="S38" s="153"/>
      <c r="T38" s="153"/>
      <c r="U38" s="153"/>
      <c r="V38" s="154"/>
    </row>
    <row r="39" spans="1:22" ht="20.100000000000001" customHeight="1" x14ac:dyDescent="0.2">
      <c r="A39" s="233"/>
      <c r="C39" s="176" t="str">
        <f xml:space="preserve">  IF(                OR(_w1&lt;&gt;0, _w2&lt;&gt;0),              IF(_a1&lt; 0,"Error: a1 must be greater than or equal to zero.",                    IF( _a1 &gt;=  L,"Error: a1 must be less than L.",                 "")   ),  "")</f>
        <v/>
      </c>
      <c r="D39" s="159"/>
      <c r="E39" s="177"/>
      <c r="F39" s="174"/>
      <c r="G39" s="14"/>
      <c r="L39" s="162"/>
      <c r="M39" s="153"/>
      <c r="N39" s="153"/>
      <c r="O39" s="153"/>
      <c r="P39" s="153"/>
      <c r="Q39" s="153"/>
      <c r="R39" s="153"/>
      <c r="S39" s="153"/>
      <c r="T39" s="153"/>
      <c r="U39" s="153"/>
      <c r="V39" s="154"/>
    </row>
    <row r="40" spans="1:22" ht="20.100000000000001" customHeight="1" x14ac:dyDescent="0.2">
      <c r="A40" s="233"/>
      <c r="C40" s="224" t="s">
        <v>85</v>
      </c>
      <c r="D40" s="225"/>
      <c r="E40" s="167">
        <f xml:space="preserve"> IF(ABS(MAX(Deflection)) &gt; ABS(MIN(Deflection)), ABS(MAX(Deflection)), ABS(MIN(Deflection)))</f>
        <v>117.68444444444445</v>
      </c>
      <c r="F40" s="172" t="s">
        <v>151</v>
      </c>
      <c r="G40" s="14"/>
      <c r="L40" s="162"/>
      <c r="M40" s="153"/>
      <c r="N40" s="153"/>
      <c r="O40" s="153"/>
      <c r="P40" s="153"/>
      <c r="Q40" s="153"/>
      <c r="R40" s="153"/>
      <c r="S40" s="153"/>
      <c r="T40" s="153"/>
      <c r="U40" s="153"/>
      <c r="V40" s="154"/>
    </row>
    <row r="41" spans="1:22" ht="20.100000000000001" customHeight="1" x14ac:dyDescent="0.2">
      <c r="A41" s="233"/>
      <c r="C41" s="158" t="str">
        <f xml:space="preserve">  IF(                OR(_w1&lt;&gt;0, _w2&lt;&gt;0),                            IF( _a2 &lt;= 0,"Error: a2 must be  greater than zero.",                    IF(_a1 + _a2 &gt; L,"Error: a1 + a2 must be less than or equal to L.",  "")  ),    "")</f>
        <v/>
      </c>
      <c r="D41" s="159"/>
      <c r="E41" s="178"/>
      <c r="F41" s="160"/>
      <c r="G41" s="14"/>
      <c r="L41" s="162"/>
      <c r="M41" s="153"/>
      <c r="N41" s="153"/>
      <c r="O41" s="153"/>
      <c r="P41" s="153"/>
      <c r="Q41" s="153"/>
      <c r="R41" s="153"/>
      <c r="S41" s="153"/>
      <c r="T41" s="153"/>
      <c r="U41" s="153"/>
      <c r="V41" s="154"/>
    </row>
    <row r="42" spans="1:22" ht="20.100000000000001" customHeight="1" x14ac:dyDescent="0.2">
      <c r="A42" s="233"/>
      <c r="B42" s="22"/>
      <c r="C42" s="224" t="s">
        <v>87</v>
      </c>
      <c r="D42" s="225"/>
      <c r="E42" s="129">
        <f xml:space="preserve"> -D208</f>
        <v>2240</v>
      </c>
      <c r="F42" s="172" t="s">
        <v>148</v>
      </c>
      <c r="G42" s="14"/>
      <c r="I42" s="17"/>
      <c r="J42" s="14"/>
      <c r="K42" s="24"/>
      <c r="L42" s="162"/>
      <c r="M42" s="153"/>
      <c r="N42" s="153"/>
      <c r="O42" s="153"/>
      <c r="P42" s="153"/>
      <c r="Q42" s="153"/>
      <c r="R42" s="153"/>
      <c r="S42" s="153"/>
      <c r="T42" s="153"/>
      <c r="U42" s="153"/>
      <c r="V42" s="154"/>
    </row>
    <row r="43" spans="1:22" ht="20.100000000000001" customHeight="1" x14ac:dyDescent="0.2">
      <c r="A43" s="233"/>
      <c r="B43" s="22"/>
      <c r="C43" s="158" t="str">
        <f xml:space="preserve">   IF( MC&lt;&gt;0,                       IF(_a3 &lt;0,    "Error: a3 must be greater than or equal to zero.",                IF( _a3 &gt;=  L,"Error: a3 must be less than L.",             "" ) ),                            "")</f>
        <v/>
      </c>
      <c r="D43" s="159"/>
      <c r="E43" s="136"/>
      <c r="F43" s="160"/>
      <c r="G43" s="14"/>
      <c r="I43" s="17"/>
      <c r="J43" s="14"/>
      <c r="K43" s="24"/>
      <c r="L43" s="162"/>
      <c r="M43" s="153"/>
      <c r="N43" s="153"/>
      <c r="O43" s="153"/>
      <c r="P43" s="153"/>
      <c r="Q43" s="153"/>
      <c r="R43" s="153"/>
      <c r="S43" s="153"/>
      <c r="T43" s="153"/>
      <c r="U43" s="153"/>
      <c r="V43" s="154"/>
    </row>
    <row r="44" spans="1:22" ht="20.100000000000001" customHeight="1" thickBot="1" x14ac:dyDescent="0.25">
      <c r="A44" s="233"/>
      <c r="B44" s="22"/>
      <c r="C44" s="224" t="s">
        <v>88</v>
      </c>
      <c r="D44" s="225"/>
      <c r="E44" s="129">
        <f xml:space="preserve"> E208</f>
        <v>-7760</v>
      </c>
      <c r="F44" s="172" t="s">
        <v>150</v>
      </c>
      <c r="G44" s="14"/>
      <c r="I44" s="17"/>
      <c r="J44" s="14"/>
      <c r="K44" s="24"/>
      <c r="L44" s="155"/>
      <c r="M44" s="156"/>
      <c r="N44" s="156"/>
      <c r="O44" s="156"/>
      <c r="P44" s="156"/>
      <c r="Q44" s="156"/>
      <c r="R44" s="156"/>
      <c r="S44" s="156"/>
      <c r="T44" s="156"/>
      <c r="U44" s="156"/>
      <c r="V44" s="157"/>
    </row>
    <row r="45" spans="1:22" ht="20.100000000000001" customHeight="1" thickBot="1" x14ac:dyDescent="0.25">
      <c r="A45" s="233"/>
      <c r="B45" s="22"/>
      <c r="C45" s="163" t="str">
        <f xml:space="preserve">      IF( P&lt;&gt;0,                        IF(_a4 &lt;=0,    "Error: a4 must be greater than zero.",                IF( _a4 &gt;  L,"Error: a4 must be less than or equal to L.",             "" ) ),        "")</f>
        <v/>
      </c>
      <c r="D45" s="164"/>
      <c r="E45" s="164"/>
      <c r="F45" s="165"/>
      <c r="G45" s="14"/>
      <c r="I45" s="17"/>
      <c r="J45" s="14"/>
      <c r="K45" s="24"/>
    </row>
    <row r="46" spans="1:22" ht="20.100000000000001" customHeight="1" x14ac:dyDescent="0.2">
      <c r="B46" s="22"/>
      <c r="E46" s="14"/>
      <c r="G46" s="14"/>
      <c r="I46" s="17"/>
      <c r="J46" s="14"/>
      <c r="K46" s="24"/>
    </row>
    <row r="47" spans="1:22" ht="20.100000000000001" customHeight="1" x14ac:dyDescent="0.2">
      <c r="B47" s="22"/>
      <c r="E47" s="14"/>
      <c r="G47" s="14"/>
      <c r="I47" s="17"/>
      <c r="J47" s="14"/>
      <c r="K47" s="24"/>
    </row>
    <row r="48" spans="1:22" ht="20.100000000000001" customHeight="1" x14ac:dyDescent="0.2">
      <c r="B48" s="22"/>
      <c r="E48" s="14"/>
      <c r="G48" s="14"/>
      <c r="I48" s="17"/>
      <c r="J48" s="14"/>
      <c r="K48" s="24"/>
    </row>
    <row r="49" spans="2:16" ht="20.100000000000001" customHeight="1" x14ac:dyDescent="0.2">
      <c r="B49" s="22"/>
      <c r="E49" s="14"/>
      <c r="G49" s="14"/>
      <c r="I49" s="17"/>
      <c r="J49" s="14"/>
      <c r="K49" s="24"/>
    </row>
    <row r="50" spans="2:16" ht="20.100000000000001" customHeight="1" x14ac:dyDescent="0.2">
      <c r="B50" s="22"/>
      <c r="E50" s="14"/>
      <c r="G50" s="14"/>
      <c r="I50" s="17"/>
      <c r="J50" s="14"/>
      <c r="K50" s="24"/>
    </row>
    <row r="51" spans="2:16" ht="20.100000000000001" customHeight="1" x14ac:dyDescent="0.2">
      <c r="B51" s="22"/>
      <c r="E51" s="14"/>
      <c r="G51" s="14"/>
      <c r="I51" s="17"/>
      <c r="J51" s="14"/>
      <c r="K51" s="24"/>
    </row>
    <row r="52" spans="2:16" ht="20.100000000000001" customHeight="1" x14ac:dyDescent="0.2">
      <c r="B52" s="22"/>
      <c r="E52" s="14"/>
      <c r="G52" s="14"/>
      <c r="I52" s="17"/>
      <c r="J52" s="14"/>
      <c r="K52" s="24"/>
    </row>
    <row r="53" spans="2:16" ht="20.100000000000001" customHeight="1" x14ac:dyDescent="0.2">
      <c r="B53" s="22"/>
      <c r="E53" s="14"/>
      <c r="G53" s="14"/>
      <c r="I53" s="17"/>
      <c r="J53" s="14"/>
      <c r="K53" s="24"/>
    </row>
    <row r="54" spans="2:16" ht="20.100000000000001" customHeight="1" x14ac:dyDescent="0.2">
      <c r="B54" s="22"/>
      <c r="E54" s="14"/>
      <c r="G54" s="14"/>
      <c r="I54" s="17"/>
      <c r="J54" s="14"/>
    </row>
    <row r="55" spans="2:16" ht="20.100000000000001" customHeight="1" x14ac:dyDescent="0.2">
      <c r="B55" s="22"/>
      <c r="E55" s="14"/>
      <c r="G55" s="14"/>
      <c r="I55" s="17"/>
      <c r="J55" s="14"/>
      <c r="K55" s="24"/>
    </row>
    <row r="56" spans="2:16" ht="20.100000000000001" customHeight="1" x14ac:dyDescent="0.2">
      <c r="B56" s="22"/>
      <c r="E56" s="14"/>
      <c r="G56" s="14"/>
      <c r="I56" s="17"/>
      <c r="J56" s="14"/>
      <c r="K56" s="24"/>
    </row>
    <row r="57" spans="2:16" ht="20.100000000000001" customHeight="1" x14ac:dyDescent="0.2">
      <c r="B57" s="22"/>
      <c r="E57" s="14"/>
      <c r="G57" s="14"/>
      <c r="I57" s="17"/>
      <c r="J57" s="14"/>
      <c r="K57" s="24"/>
    </row>
    <row r="58" spans="2:16" ht="20.100000000000001" customHeight="1" x14ac:dyDescent="0.2">
      <c r="B58" s="22"/>
      <c r="E58" s="14"/>
      <c r="G58" s="14"/>
      <c r="I58" s="17"/>
      <c r="J58" s="14"/>
      <c r="K58" s="24"/>
    </row>
    <row r="59" spans="2:16" ht="20.100000000000001" customHeight="1" x14ac:dyDescent="0.2">
      <c r="B59" s="22"/>
      <c r="E59" s="14"/>
      <c r="G59" s="14"/>
      <c r="I59" s="17"/>
      <c r="J59" s="14"/>
      <c r="K59" s="24"/>
    </row>
    <row r="60" spans="2:16" ht="20.100000000000001" customHeight="1" x14ac:dyDescent="0.2">
      <c r="B60" s="22"/>
      <c r="E60" s="14"/>
      <c r="G60" s="14"/>
      <c r="I60" s="17"/>
      <c r="J60" s="14"/>
      <c r="K60" s="24"/>
    </row>
    <row r="61" spans="2:16" ht="20.100000000000001" customHeight="1" x14ac:dyDescent="0.2">
      <c r="B61" s="22"/>
      <c r="E61" s="14"/>
      <c r="G61" s="14"/>
      <c r="I61" s="17"/>
      <c r="J61" s="14"/>
      <c r="K61" s="24"/>
    </row>
    <row r="62" spans="2:16" ht="20.100000000000001" customHeight="1" x14ac:dyDescent="0.25">
      <c r="B62" s="22"/>
      <c r="E62" s="14"/>
      <c r="F62" s="14"/>
      <c r="G62" s="14"/>
      <c r="I62" s="29"/>
      <c r="J62" s="15"/>
      <c r="K62" s="24"/>
      <c r="N62" s="8"/>
      <c r="P62" s="4"/>
    </row>
    <row r="63" spans="2:16" ht="20.100000000000001" customHeight="1" x14ac:dyDescent="0.35">
      <c r="D63" s="15"/>
      <c r="E63" s="16"/>
      <c r="G63" s="14"/>
      <c r="I63" s="32"/>
      <c r="L63" s="3"/>
      <c r="M63" s="12"/>
      <c r="N63" s="12"/>
      <c r="O63" s="13"/>
      <c r="P63" s="3"/>
    </row>
    <row r="64" spans="2:16" ht="20.100000000000001" customHeight="1" x14ac:dyDescent="0.35">
      <c r="F64" s="14"/>
      <c r="G64" s="14"/>
      <c r="H64" s="14"/>
      <c r="I64" s="30"/>
      <c r="M64" s="12"/>
      <c r="N64" s="12"/>
      <c r="O64" s="12"/>
      <c r="P64" s="4"/>
    </row>
    <row r="65" spans="2:10" ht="20.100000000000001" customHeight="1" x14ac:dyDescent="0.2">
      <c r="F65" s="14"/>
      <c r="G65" s="14"/>
      <c r="I65" s="32"/>
      <c r="J65" s="14"/>
    </row>
    <row r="66" spans="2:10" ht="20.100000000000001" customHeight="1" x14ac:dyDescent="0.2">
      <c r="F66" s="14"/>
      <c r="G66" s="14"/>
      <c r="H66" s="14"/>
      <c r="I66" s="15"/>
    </row>
    <row r="67" spans="2:10" ht="20.100000000000001" customHeight="1" x14ac:dyDescent="0.2">
      <c r="F67" s="14"/>
      <c r="G67" s="14"/>
      <c r="H67" s="14"/>
      <c r="I67" s="15"/>
    </row>
    <row r="68" spans="2:10" ht="20.100000000000001" customHeight="1" x14ac:dyDescent="0.2">
      <c r="F68" s="14"/>
      <c r="G68" s="14"/>
      <c r="H68" s="14"/>
      <c r="I68" s="15"/>
    </row>
    <row r="69" spans="2:10" ht="20.100000000000001" customHeight="1" x14ac:dyDescent="0.2">
      <c r="F69" s="14"/>
      <c r="G69" s="14"/>
      <c r="H69" s="14"/>
      <c r="I69" s="15"/>
    </row>
    <row r="70" spans="2:10" ht="20.100000000000001" customHeight="1" x14ac:dyDescent="0.2">
      <c r="F70" s="14"/>
      <c r="G70" s="14"/>
      <c r="H70" s="14"/>
      <c r="I70" s="15"/>
    </row>
    <row r="71" spans="2:10" ht="20.100000000000001" customHeight="1" x14ac:dyDescent="0.2">
      <c r="F71" s="14"/>
      <c r="G71" s="14"/>
      <c r="H71" s="14"/>
      <c r="I71" s="15"/>
    </row>
    <row r="72" spans="2:10" ht="20.100000000000001" customHeight="1" x14ac:dyDescent="0.2">
      <c r="F72" s="14"/>
      <c r="G72" s="14"/>
      <c r="H72" s="14"/>
      <c r="I72" s="15"/>
    </row>
    <row r="73" spans="2:10" ht="20.100000000000001" customHeight="1" x14ac:dyDescent="0.2">
      <c r="B73" s="27"/>
      <c r="F73" s="14"/>
      <c r="G73" s="14"/>
      <c r="H73" s="14"/>
      <c r="I73" s="15"/>
    </row>
    <row r="74" spans="2:10" ht="20.100000000000001" customHeight="1" x14ac:dyDescent="0.2">
      <c r="B74" s="27"/>
      <c r="F74" s="14"/>
      <c r="G74" s="14"/>
      <c r="I74" s="15"/>
    </row>
    <row r="75" spans="2:10" ht="20.100000000000001" customHeight="1" x14ac:dyDescent="0.2">
      <c r="F75" s="14"/>
      <c r="G75" s="14"/>
      <c r="I75" s="15"/>
    </row>
    <row r="76" spans="2:10" ht="20.100000000000001" customHeight="1" x14ac:dyDescent="0.2">
      <c r="F76" s="14"/>
      <c r="G76" s="14"/>
      <c r="I76" s="15"/>
    </row>
    <row r="77" spans="2:10" ht="20.100000000000001" customHeight="1" x14ac:dyDescent="0.2">
      <c r="F77" s="14"/>
      <c r="G77" s="14"/>
      <c r="I77" s="15"/>
    </row>
    <row r="78" spans="2:10" ht="20.100000000000001" customHeight="1" x14ac:dyDescent="0.2">
      <c r="F78" s="14"/>
      <c r="G78" s="14"/>
      <c r="I78" s="15"/>
    </row>
    <row r="79" spans="2:10" ht="20.100000000000001" customHeight="1" x14ac:dyDescent="0.2">
      <c r="F79" s="14"/>
      <c r="G79" s="14"/>
      <c r="I79" s="15"/>
    </row>
    <row r="80" spans="2:10" ht="20.100000000000001" customHeight="1" x14ac:dyDescent="0.2">
      <c r="F80" s="14"/>
      <c r="G80" s="14"/>
      <c r="I80" s="15"/>
    </row>
    <row r="81" spans="2:9" ht="20.100000000000001" customHeight="1" x14ac:dyDescent="0.2">
      <c r="F81" s="14"/>
      <c r="G81" s="14"/>
      <c r="I81" s="15"/>
    </row>
    <row r="82" spans="2:9" ht="20.100000000000001" customHeight="1" x14ac:dyDescent="0.2">
      <c r="F82" s="14"/>
      <c r="G82" s="14"/>
      <c r="I82" s="15"/>
    </row>
    <row r="83" spans="2:9" ht="20.100000000000001" customHeight="1" x14ac:dyDescent="0.2">
      <c r="F83" s="14"/>
      <c r="G83" s="14"/>
      <c r="I83" s="15"/>
    </row>
    <row r="84" spans="2:9" ht="20.100000000000001" customHeight="1" x14ac:dyDescent="0.2">
      <c r="F84" s="14"/>
      <c r="G84" s="14"/>
      <c r="I84" s="15"/>
    </row>
    <row r="85" spans="2:9" ht="20.100000000000001" customHeight="1" x14ac:dyDescent="0.2">
      <c r="F85" s="14"/>
      <c r="G85" s="14"/>
      <c r="I85" s="15"/>
    </row>
    <row r="86" spans="2:9" ht="20.100000000000001" customHeight="1" x14ac:dyDescent="0.2">
      <c r="B86" s="27"/>
      <c r="F86" s="14"/>
      <c r="G86" s="14"/>
      <c r="I86" s="15"/>
    </row>
    <row r="87" spans="2:9" ht="20.100000000000001" customHeight="1" x14ac:dyDescent="0.2">
      <c r="F87" s="14"/>
      <c r="G87" s="14"/>
      <c r="I87" s="15"/>
    </row>
    <row r="88" spans="2:9" ht="20.100000000000001" customHeight="1" x14ac:dyDescent="0.2">
      <c r="F88" s="14"/>
      <c r="G88" s="14"/>
      <c r="I88" s="15"/>
    </row>
    <row r="89" spans="2:9" ht="20.100000000000001" customHeight="1" x14ac:dyDescent="0.2">
      <c r="F89" s="14"/>
      <c r="G89" s="14"/>
      <c r="I89" s="15"/>
    </row>
    <row r="90" spans="2:9" ht="20.100000000000001" customHeight="1" x14ac:dyDescent="0.2">
      <c r="F90" s="14"/>
      <c r="G90" s="14"/>
      <c r="I90" s="15"/>
    </row>
    <row r="91" spans="2:9" ht="20.100000000000001" customHeight="1" x14ac:dyDescent="0.2">
      <c r="F91" s="14"/>
      <c r="G91" s="14"/>
      <c r="I91" s="15"/>
    </row>
    <row r="92" spans="2:9" ht="20.100000000000001" customHeight="1" x14ac:dyDescent="0.2">
      <c r="F92" s="14"/>
      <c r="G92" s="14"/>
      <c r="I92" s="15"/>
    </row>
    <row r="93" spans="2:9" ht="20.100000000000001" customHeight="1" x14ac:dyDescent="0.2">
      <c r="F93" s="14"/>
      <c r="G93" s="14"/>
      <c r="I93" s="15"/>
    </row>
    <row r="94" spans="2:9" ht="20.100000000000001" customHeight="1" x14ac:dyDescent="0.2">
      <c r="F94" s="14"/>
      <c r="G94" s="14"/>
      <c r="I94" s="15"/>
    </row>
    <row r="95" spans="2:9" ht="20.100000000000001" customHeight="1" x14ac:dyDescent="0.2">
      <c r="F95" s="14"/>
      <c r="G95" s="14"/>
      <c r="I95" s="15"/>
    </row>
    <row r="96" spans="2:9" ht="20.100000000000001" customHeight="1" x14ac:dyDescent="0.2">
      <c r="F96" s="14"/>
      <c r="G96" s="14"/>
      <c r="I96" s="15"/>
    </row>
    <row r="97" spans="2:9" ht="20.100000000000001" customHeight="1" x14ac:dyDescent="0.2">
      <c r="F97" s="14"/>
      <c r="G97" s="14"/>
      <c r="I97" s="15"/>
    </row>
    <row r="98" spans="2:9" ht="20.100000000000001" customHeight="1" x14ac:dyDescent="0.2">
      <c r="F98" s="14"/>
      <c r="G98" s="14"/>
      <c r="I98" s="15"/>
    </row>
    <row r="99" spans="2:9" ht="20.100000000000001" customHeight="1" x14ac:dyDescent="0.2">
      <c r="F99" s="14"/>
      <c r="G99" s="14"/>
      <c r="I99" s="15"/>
    </row>
    <row r="100" spans="2:9" ht="20.100000000000001" customHeight="1" x14ac:dyDescent="0.2">
      <c r="F100" s="14"/>
      <c r="G100" s="14"/>
      <c r="I100" s="15"/>
    </row>
    <row r="101" spans="2:9" ht="20.100000000000001" customHeight="1" x14ac:dyDescent="0.2">
      <c r="F101" s="14"/>
      <c r="G101" s="14"/>
      <c r="I101" s="15"/>
    </row>
    <row r="102" spans="2:9" ht="20.100000000000001" customHeight="1" x14ac:dyDescent="0.2">
      <c r="F102" s="14"/>
      <c r="G102" s="14"/>
      <c r="I102" s="15"/>
    </row>
    <row r="103" spans="2:9" ht="20.100000000000001" customHeight="1" x14ac:dyDescent="0.2">
      <c r="F103" s="14"/>
      <c r="G103" s="14"/>
      <c r="I103" s="15"/>
    </row>
    <row r="104" spans="2:9" ht="20.100000000000001" customHeight="1" x14ac:dyDescent="0.25">
      <c r="E104" s="25"/>
      <c r="F104" s="25" t="s">
        <v>50</v>
      </c>
      <c r="G104" s="14"/>
      <c r="I104" s="15"/>
    </row>
    <row r="105" spans="2:9" ht="20.100000000000001" customHeight="1" x14ac:dyDescent="0.25">
      <c r="B105" s="25"/>
      <c r="C105" s="25"/>
      <c r="D105" s="25" t="s">
        <v>3</v>
      </c>
      <c r="E105" s="25" t="s">
        <v>90</v>
      </c>
      <c r="F105" s="25" t="s">
        <v>51</v>
      </c>
      <c r="G105" s="14"/>
      <c r="I105" s="15"/>
    </row>
    <row r="106" spans="2:9" ht="20.100000000000001" customHeight="1" x14ac:dyDescent="0.25">
      <c r="B106" s="33" t="s">
        <v>4</v>
      </c>
      <c r="C106" s="33" t="s">
        <v>5</v>
      </c>
      <c r="D106" s="33" t="s">
        <v>6</v>
      </c>
      <c r="E106" s="33" t="s">
        <v>7</v>
      </c>
      <c r="F106" s="33" t="s">
        <v>8</v>
      </c>
      <c r="G106" s="14"/>
      <c r="I106" s="15"/>
    </row>
    <row r="107" spans="2:9" ht="20.100000000000001" customHeight="1" x14ac:dyDescent="0.2">
      <c r="B107" s="52"/>
      <c r="C107" s="53" t="s">
        <v>153</v>
      </c>
      <c r="D107" s="53" t="s">
        <v>154</v>
      </c>
      <c r="E107" s="53" t="s">
        <v>155</v>
      </c>
      <c r="F107" s="53" t="s">
        <v>156</v>
      </c>
      <c r="G107" s="14"/>
      <c r="I107" s="15"/>
    </row>
    <row r="108" spans="2:9" ht="20.100000000000001" customHeight="1" x14ac:dyDescent="0.2">
      <c r="B108" s="186">
        <v>0</v>
      </c>
      <c r="C108" s="183">
        <v>0</v>
      </c>
      <c r="D108" s="184">
        <f t="shared" ref="D108:D139" si="0" xml:space="preserve"> AC217 + AC322 + AC532 + AC637</f>
        <v>0</v>
      </c>
      <c r="E108" s="184">
        <f t="shared" ref="E108:E139" si="1" xml:space="preserve"> AD217 + AD322 + AD532 + AD637</f>
        <v>0</v>
      </c>
      <c r="F108" s="182">
        <f t="shared" ref="F108:F139" si="2" xml:space="preserve"> AF217 + AF322 + AF532 + AF637</f>
        <v>-117.68444444444445</v>
      </c>
      <c r="G108" s="14"/>
      <c r="I108" s="15"/>
    </row>
    <row r="109" spans="2:9" ht="20.100000000000001" customHeight="1" x14ac:dyDescent="0.2">
      <c r="B109" s="187">
        <f>+B108+1</f>
        <v>1</v>
      </c>
      <c r="C109" s="185">
        <f t="shared" ref="C109:C140" si="3">B109*L/100</f>
        <v>0.12</v>
      </c>
      <c r="D109" s="144">
        <f t="shared" si="0"/>
        <v>-0.14399999999999999</v>
      </c>
      <c r="E109" s="144">
        <f t="shared" si="1"/>
        <v>-5.7599999999999995E-3</v>
      </c>
      <c r="F109" s="180">
        <f t="shared" si="2"/>
        <v>-116.55644444790043</v>
      </c>
      <c r="G109" s="14"/>
      <c r="I109" s="15"/>
    </row>
    <row r="110" spans="2:9" ht="20.100000000000001" customHeight="1" x14ac:dyDescent="0.2">
      <c r="B110" s="187">
        <f t="shared" ref="B110:B173" si="4">+B109+1</f>
        <v>2</v>
      </c>
      <c r="C110" s="185">
        <f t="shared" si="3"/>
        <v>0.24</v>
      </c>
      <c r="D110" s="144">
        <f t="shared" si="0"/>
        <v>-0.57599999999999996</v>
      </c>
      <c r="E110" s="144">
        <f t="shared" si="1"/>
        <v>-4.6079999999999996E-2</v>
      </c>
      <c r="F110" s="180">
        <f t="shared" si="2"/>
        <v>-115.42844455503646</v>
      </c>
      <c r="G110" s="14"/>
      <c r="I110" s="15"/>
    </row>
    <row r="111" spans="2:9" ht="20.100000000000001" customHeight="1" x14ac:dyDescent="0.2">
      <c r="B111" s="187">
        <f t="shared" si="4"/>
        <v>3</v>
      </c>
      <c r="C111" s="185">
        <f t="shared" si="3"/>
        <v>0.36</v>
      </c>
      <c r="D111" s="144">
        <f t="shared" si="0"/>
        <v>-1.296</v>
      </c>
      <c r="E111" s="144">
        <f t="shared" si="1"/>
        <v>-0.15551999999999999</v>
      </c>
      <c r="F111" s="180">
        <f t="shared" si="2"/>
        <v>-114.30044528425245</v>
      </c>
      <c r="G111" s="14"/>
      <c r="I111" s="15"/>
    </row>
    <row r="112" spans="2:9" ht="20.100000000000001" customHeight="1" x14ac:dyDescent="0.2">
      <c r="B112" s="187">
        <f t="shared" si="4"/>
        <v>4</v>
      </c>
      <c r="C112" s="185">
        <f t="shared" si="3"/>
        <v>0.48</v>
      </c>
      <c r="D112" s="144">
        <f t="shared" si="0"/>
        <v>-2.3039999999999998</v>
      </c>
      <c r="E112" s="144">
        <f t="shared" si="1"/>
        <v>-0.36863999999999997</v>
      </c>
      <c r="F112" s="180">
        <f t="shared" si="2"/>
        <v>-113.17244798338844</v>
      </c>
      <c r="G112" s="14"/>
      <c r="I112" s="15"/>
    </row>
    <row r="113" spans="2:9" ht="20.100000000000001" customHeight="1" x14ac:dyDescent="0.2">
      <c r="B113" s="187">
        <f t="shared" si="4"/>
        <v>5</v>
      </c>
      <c r="C113" s="185">
        <f t="shared" si="3"/>
        <v>0.6</v>
      </c>
      <c r="D113" s="144">
        <f t="shared" si="0"/>
        <v>-3.5999999999999996</v>
      </c>
      <c r="E113" s="144">
        <f t="shared" si="1"/>
        <v>-0.72</v>
      </c>
      <c r="F113" s="180">
        <f t="shared" si="2"/>
        <v>-112.04445524444448</v>
      </c>
      <c r="G113" s="14"/>
      <c r="I113" s="15"/>
    </row>
    <row r="114" spans="2:9" ht="20.100000000000001" customHeight="1" x14ac:dyDescent="0.2">
      <c r="B114" s="187">
        <f t="shared" si="4"/>
        <v>6</v>
      </c>
      <c r="C114" s="185">
        <f t="shared" si="3"/>
        <v>0.72</v>
      </c>
      <c r="D114" s="144">
        <f t="shared" si="0"/>
        <v>-5.1840000000000002</v>
      </c>
      <c r="E114" s="144">
        <f t="shared" si="1"/>
        <v>-1.2441599999999999</v>
      </c>
      <c r="F114" s="180">
        <f t="shared" si="2"/>
        <v>-110.91647131830045</v>
      </c>
      <c r="G114" s="14"/>
      <c r="I114" s="15"/>
    </row>
    <row r="115" spans="2:9" ht="20.100000000000001" customHeight="1" x14ac:dyDescent="0.2">
      <c r="B115" s="187">
        <f t="shared" si="4"/>
        <v>7</v>
      </c>
      <c r="C115" s="185">
        <f t="shared" si="3"/>
        <v>0.84</v>
      </c>
      <c r="D115" s="144">
        <f t="shared" si="0"/>
        <v>-7.0559999999999983</v>
      </c>
      <c r="E115" s="144">
        <f t="shared" si="1"/>
        <v>-1.9756799999999997</v>
      </c>
      <c r="F115" s="180">
        <f t="shared" si="2"/>
        <v>-109.78850252943646</v>
      </c>
      <c r="G115" s="14"/>
      <c r="I115" s="15"/>
    </row>
    <row r="116" spans="2:9" ht="20.100000000000001" customHeight="1" x14ac:dyDescent="0.2">
      <c r="B116" s="187">
        <f t="shared" si="4"/>
        <v>8</v>
      </c>
      <c r="C116" s="185">
        <f t="shared" si="3"/>
        <v>0.96</v>
      </c>
      <c r="D116" s="144">
        <f t="shared" si="0"/>
        <v>-9.2159999999999993</v>
      </c>
      <c r="E116" s="144">
        <f t="shared" si="1"/>
        <v>-2.9491199999999997</v>
      </c>
      <c r="F116" s="180">
        <f t="shared" si="2"/>
        <v>-108.66055769065245</v>
      </c>
      <c r="G116" s="14"/>
      <c r="I116" s="15"/>
    </row>
    <row r="117" spans="2:9" ht="20.100000000000001" customHeight="1" x14ac:dyDescent="0.2">
      <c r="B117" s="187">
        <f t="shared" si="4"/>
        <v>9</v>
      </c>
      <c r="C117" s="185">
        <f t="shared" si="3"/>
        <v>1.08</v>
      </c>
      <c r="D117" s="144">
        <f t="shared" si="0"/>
        <v>-11.664000000000001</v>
      </c>
      <c r="E117" s="144">
        <f t="shared" si="1"/>
        <v>-4.1990400000000001</v>
      </c>
      <c r="F117" s="180">
        <f t="shared" si="2"/>
        <v>-107.53264851778845</v>
      </c>
      <c r="G117" s="14"/>
      <c r="I117" s="15"/>
    </row>
    <row r="118" spans="2:9" ht="20.100000000000001" customHeight="1" x14ac:dyDescent="0.2">
      <c r="B118" s="187">
        <f t="shared" si="4"/>
        <v>10</v>
      </c>
      <c r="C118" s="185">
        <f t="shared" si="3"/>
        <v>1.2</v>
      </c>
      <c r="D118" s="144">
        <f t="shared" si="0"/>
        <v>-14.399999999999999</v>
      </c>
      <c r="E118" s="144">
        <f t="shared" si="1"/>
        <v>-5.76</v>
      </c>
      <c r="F118" s="180">
        <f t="shared" si="2"/>
        <v>-106.40479004444445</v>
      </c>
      <c r="G118" s="14"/>
      <c r="I118" s="15"/>
    </row>
    <row r="119" spans="2:9" ht="20.100000000000001" customHeight="1" x14ac:dyDescent="0.2">
      <c r="B119" s="187">
        <f t="shared" si="4"/>
        <v>11</v>
      </c>
      <c r="C119" s="185">
        <f t="shared" si="3"/>
        <v>1.32</v>
      </c>
      <c r="D119" s="144">
        <f t="shared" si="0"/>
        <v>-17.424000000000003</v>
      </c>
      <c r="E119" s="144">
        <f t="shared" si="1"/>
        <v>-7.6665600000000005</v>
      </c>
      <c r="F119" s="180">
        <f t="shared" si="2"/>
        <v>-105.27700103670045</v>
      </c>
      <c r="G119" s="14"/>
      <c r="I119" s="15"/>
    </row>
    <row r="120" spans="2:9" ht="20.100000000000001" customHeight="1" x14ac:dyDescent="0.2">
      <c r="B120" s="187">
        <f t="shared" si="4"/>
        <v>12</v>
      </c>
      <c r="C120" s="185">
        <f t="shared" si="3"/>
        <v>1.44</v>
      </c>
      <c r="D120" s="144">
        <f t="shared" si="0"/>
        <v>-20.736000000000001</v>
      </c>
      <c r="E120" s="144">
        <f t="shared" si="1"/>
        <v>-9.9532799999999995</v>
      </c>
      <c r="F120" s="180">
        <f t="shared" si="2"/>
        <v>-104.14930440783645</v>
      </c>
      <c r="G120" s="14"/>
      <c r="I120" s="15"/>
    </row>
    <row r="121" spans="2:9" ht="20.100000000000001" customHeight="1" x14ac:dyDescent="0.2">
      <c r="B121" s="187">
        <f t="shared" si="4"/>
        <v>13</v>
      </c>
      <c r="C121" s="185">
        <f t="shared" si="3"/>
        <v>1.56</v>
      </c>
      <c r="D121" s="144">
        <f t="shared" si="0"/>
        <v>-24.336000000000002</v>
      </c>
      <c r="E121" s="144">
        <f t="shared" si="1"/>
        <v>-12.654720000000001</v>
      </c>
      <c r="F121" s="180">
        <f t="shared" si="2"/>
        <v>-103.02172763305245</v>
      </c>
      <c r="G121" s="14"/>
      <c r="I121" s="15"/>
    </row>
    <row r="122" spans="2:9" ht="20.100000000000001" customHeight="1" x14ac:dyDescent="0.2">
      <c r="B122" s="187">
        <f t="shared" si="4"/>
        <v>14</v>
      </c>
      <c r="C122" s="185">
        <f t="shared" si="3"/>
        <v>1.68</v>
      </c>
      <c r="D122" s="144">
        <f t="shared" si="0"/>
        <v>-28.223999999999993</v>
      </c>
      <c r="E122" s="144">
        <f t="shared" si="1"/>
        <v>-15.805439999999997</v>
      </c>
      <c r="F122" s="180">
        <f t="shared" si="2"/>
        <v>-101.89430316418844</v>
      </c>
      <c r="G122" s="14"/>
      <c r="I122" s="15"/>
    </row>
    <row r="123" spans="2:9" ht="20.100000000000001" customHeight="1" x14ac:dyDescent="0.2">
      <c r="B123" s="187">
        <f t="shared" si="4"/>
        <v>15</v>
      </c>
      <c r="C123" s="185">
        <f t="shared" si="3"/>
        <v>1.8</v>
      </c>
      <c r="D123" s="144">
        <f t="shared" si="0"/>
        <v>-32.4</v>
      </c>
      <c r="E123" s="144">
        <f t="shared" si="1"/>
        <v>-19.440000000000005</v>
      </c>
      <c r="F123" s="180">
        <f t="shared" si="2"/>
        <v>-100.76706884444445</v>
      </c>
      <c r="G123" s="14"/>
      <c r="I123" s="15"/>
    </row>
    <row r="124" spans="2:9" ht="20.100000000000001" customHeight="1" x14ac:dyDescent="0.2">
      <c r="B124" s="187">
        <f t="shared" si="4"/>
        <v>16</v>
      </c>
      <c r="C124" s="185">
        <f t="shared" si="3"/>
        <v>1.92</v>
      </c>
      <c r="D124" s="144">
        <f t="shared" si="0"/>
        <v>-36.863999999999997</v>
      </c>
      <c r="E124" s="144">
        <f t="shared" si="1"/>
        <v>-23.592959999999998</v>
      </c>
      <c r="F124" s="180">
        <f t="shared" si="2"/>
        <v>-99.640068323100465</v>
      </c>
      <c r="I124" s="15"/>
    </row>
    <row r="125" spans="2:9" ht="20.100000000000001" customHeight="1" x14ac:dyDescent="0.2">
      <c r="B125" s="187">
        <f t="shared" si="4"/>
        <v>17</v>
      </c>
      <c r="C125" s="185">
        <f t="shared" si="3"/>
        <v>2.04</v>
      </c>
      <c r="D125" s="144">
        <f t="shared" si="0"/>
        <v>-41.616</v>
      </c>
      <c r="E125" s="144">
        <f t="shared" si="1"/>
        <v>-28.298879999999997</v>
      </c>
      <c r="F125" s="180">
        <f t="shared" si="2"/>
        <v>-98.513351470236444</v>
      </c>
      <c r="I125" s="15"/>
    </row>
    <row r="126" spans="2:9" ht="20.100000000000001" customHeight="1" x14ac:dyDescent="0.2">
      <c r="B126" s="187">
        <f t="shared" si="4"/>
        <v>18</v>
      </c>
      <c r="C126" s="185">
        <f t="shared" si="3"/>
        <v>2.16</v>
      </c>
      <c r="D126" s="144">
        <f t="shared" si="0"/>
        <v>-46.656000000000006</v>
      </c>
      <c r="E126" s="144">
        <f t="shared" si="1"/>
        <v>-33.592320000000001</v>
      </c>
      <c r="F126" s="180">
        <f t="shared" si="2"/>
        <v>-97.386974791452445</v>
      </c>
      <c r="I126" s="15"/>
    </row>
    <row r="127" spans="2:9" ht="20.100000000000001" customHeight="1" x14ac:dyDescent="0.2">
      <c r="B127" s="187">
        <f t="shared" si="4"/>
        <v>19</v>
      </c>
      <c r="C127" s="185">
        <f t="shared" si="3"/>
        <v>2.2799999999999998</v>
      </c>
      <c r="D127" s="144">
        <f t="shared" si="0"/>
        <v>-51.984000000000002</v>
      </c>
      <c r="E127" s="144">
        <f t="shared" si="1"/>
        <v>-39.507839999999995</v>
      </c>
      <c r="F127" s="180">
        <f t="shared" si="2"/>
        <v>-96.261001842588456</v>
      </c>
      <c r="I127" s="15"/>
    </row>
    <row r="128" spans="2:9" ht="20.100000000000001" customHeight="1" x14ac:dyDescent="0.2">
      <c r="B128" s="187">
        <f t="shared" si="4"/>
        <v>20</v>
      </c>
      <c r="C128" s="185">
        <f t="shared" si="3"/>
        <v>2.4</v>
      </c>
      <c r="D128" s="144">
        <f t="shared" si="0"/>
        <v>-57.599999999999994</v>
      </c>
      <c r="E128" s="144">
        <f t="shared" si="1"/>
        <v>-46.08</v>
      </c>
      <c r="F128" s="180">
        <f t="shared" si="2"/>
        <v>-95.135503644444455</v>
      </c>
      <c r="I128" s="15"/>
    </row>
    <row r="129" spans="2:10" ht="20.100000000000001" customHeight="1" x14ac:dyDescent="0.2">
      <c r="B129" s="187">
        <f t="shared" si="4"/>
        <v>21</v>
      </c>
      <c r="C129" s="185">
        <f t="shared" si="3"/>
        <v>2.52</v>
      </c>
      <c r="D129" s="144">
        <f t="shared" si="0"/>
        <v>-63.503999999999998</v>
      </c>
      <c r="E129" s="144">
        <f t="shared" si="1"/>
        <v>-53.343360000000004</v>
      </c>
      <c r="F129" s="180">
        <f t="shared" si="2"/>
        <v>-94.010559097500447</v>
      </c>
    </row>
    <row r="130" spans="2:10" ht="20.100000000000001" customHeight="1" x14ac:dyDescent="0.2">
      <c r="B130" s="187">
        <f t="shared" si="4"/>
        <v>22</v>
      </c>
      <c r="C130" s="185">
        <f t="shared" si="3"/>
        <v>2.64</v>
      </c>
      <c r="D130" s="144">
        <f t="shared" si="0"/>
        <v>-69.696000000000012</v>
      </c>
      <c r="E130" s="144">
        <f t="shared" si="1"/>
        <v>-61.332480000000004</v>
      </c>
      <c r="F130" s="180">
        <f t="shared" si="2"/>
        <v>-92.886255396636443</v>
      </c>
      <c r="J130" s="19"/>
    </row>
    <row r="131" spans="2:10" ht="20.100000000000001" customHeight="1" x14ac:dyDescent="0.2">
      <c r="B131" s="187">
        <f t="shared" si="4"/>
        <v>23</v>
      </c>
      <c r="C131" s="185">
        <f t="shared" si="3"/>
        <v>2.76</v>
      </c>
      <c r="D131" s="144">
        <f t="shared" si="0"/>
        <v>-76.175999999999988</v>
      </c>
      <c r="E131" s="144">
        <f t="shared" si="1"/>
        <v>-70.081919999999982</v>
      </c>
      <c r="F131" s="180">
        <f t="shared" si="2"/>
        <v>-91.762688445852447</v>
      </c>
      <c r="J131" s="19"/>
    </row>
    <row r="132" spans="2:10" ht="20.100000000000001" customHeight="1" x14ac:dyDescent="0.2">
      <c r="B132" s="187">
        <f t="shared" si="4"/>
        <v>24</v>
      </c>
      <c r="C132" s="185">
        <f t="shared" si="3"/>
        <v>2.88</v>
      </c>
      <c r="D132" s="144">
        <f t="shared" si="0"/>
        <v>-82.944000000000003</v>
      </c>
      <c r="E132" s="144">
        <f t="shared" si="1"/>
        <v>-79.626239999999996</v>
      </c>
      <c r="F132" s="180">
        <f t="shared" si="2"/>
        <v>-90.639963272988439</v>
      </c>
      <c r="J132" s="19"/>
    </row>
    <row r="133" spans="2:10" ht="20.100000000000001" customHeight="1" x14ac:dyDescent="0.2">
      <c r="B133" s="187">
        <f t="shared" si="4"/>
        <v>25</v>
      </c>
      <c r="C133" s="185">
        <f t="shared" si="3"/>
        <v>3</v>
      </c>
      <c r="D133" s="144">
        <f t="shared" si="0"/>
        <v>-90</v>
      </c>
      <c r="E133" s="144">
        <f t="shared" si="1"/>
        <v>-90</v>
      </c>
      <c r="F133" s="180">
        <f t="shared" si="2"/>
        <v>-89.518194444444447</v>
      </c>
      <c r="J133" s="19"/>
    </row>
    <row r="134" spans="2:10" ht="20.100000000000001" customHeight="1" x14ac:dyDescent="0.2">
      <c r="B134" s="187">
        <f t="shared" si="4"/>
        <v>26</v>
      </c>
      <c r="C134" s="185">
        <f t="shared" si="3"/>
        <v>3.12</v>
      </c>
      <c r="D134" s="144">
        <f t="shared" si="0"/>
        <v>-97.344000000000008</v>
      </c>
      <c r="E134" s="144">
        <f t="shared" si="1"/>
        <v>-101.23776000000001</v>
      </c>
      <c r="F134" s="180">
        <f t="shared" si="2"/>
        <v>-88.397506479900457</v>
      </c>
      <c r="J134" s="19"/>
    </row>
    <row r="135" spans="2:10" ht="20.100000000000001" customHeight="1" x14ac:dyDescent="0.2">
      <c r="B135" s="187">
        <f t="shared" si="4"/>
        <v>27</v>
      </c>
      <c r="C135" s="185">
        <f t="shared" si="3"/>
        <v>3.24</v>
      </c>
      <c r="D135" s="144">
        <f t="shared" si="0"/>
        <v>-104.97600000000001</v>
      </c>
      <c r="E135" s="144">
        <f t="shared" si="1"/>
        <v>-113.37408000000003</v>
      </c>
      <c r="F135" s="180">
        <f t="shared" si="2"/>
        <v>-87.278034267036446</v>
      </c>
      <c r="J135" s="19"/>
    </row>
    <row r="136" spans="2:10" ht="20.100000000000001" customHeight="1" x14ac:dyDescent="0.2">
      <c r="B136" s="187">
        <f t="shared" si="4"/>
        <v>28</v>
      </c>
      <c r="C136" s="185">
        <f t="shared" si="3"/>
        <v>3.36</v>
      </c>
      <c r="D136" s="144">
        <f t="shared" si="0"/>
        <v>-112.89599999999997</v>
      </c>
      <c r="E136" s="144">
        <f t="shared" si="1"/>
        <v>-126.44351999999998</v>
      </c>
      <c r="F136" s="180">
        <f t="shared" si="2"/>
        <v>-86.159923476252445</v>
      </c>
      <c r="J136" s="19"/>
    </row>
    <row r="137" spans="2:10" ht="20.100000000000001" customHeight="1" x14ac:dyDescent="0.2">
      <c r="B137" s="187">
        <f t="shared" si="4"/>
        <v>29</v>
      </c>
      <c r="C137" s="185">
        <f t="shared" si="3"/>
        <v>3.48</v>
      </c>
      <c r="D137" s="144">
        <f t="shared" si="0"/>
        <v>-121.104</v>
      </c>
      <c r="E137" s="144">
        <f t="shared" si="1"/>
        <v>-140.48064000000002</v>
      </c>
      <c r="F137" s="180">
        <f t="shared" si="2"/>
        <v>-85.043330975388443</v>
      </c>
      <c r="J137" s="19"/>
    </row>
    <row r="138" spans="2:10" ht="20.100000000000001" customHeight="1" x14ac:dyDescent="0.2">
      <c r="B138" s="187">
        <f t="shared" si="4"/>
        <v>30</v>
      </c>
      <c r="C138" s="185">
        <f t="shared" si="3"/>
        <v>3.6</v>
      </c>
      <c r="D138" s="144">
        <f t="shared" si="0"/>
        <v>-129.6</v>
      </c>
      <c r="E138" s="144">
        <f t="shared" si="1"/>
        <v>-155.52000000000004</v>
      </c>
      <c r="F138" s="180">
        <f t="shared" si="2"/>
        <v>-83.928425244444455</v>
      </c>
      <c r="J138" s="19"/>
    </row>
    <row r="139" spans="2:10" ht="20.100000000000001" customHeight="1" x14ac:dyDescent="0.2">
      <c r="B139" s="187">
        <f t="shared" si="4"/>
        <v>31</v>
      </c>
      <c r="C139" s="185">
        <f t="shared" si="3"/>
        <v>3.72</v>
      </c>
      <c r="D139" s="144">
        <f t="shared" si="0"/>
        <v>-138.38400000000001</v>
      </c>
      <c r="E139" s="144">
        <f t="shared" si="1"/>
        <v>-171.59616000000003</v>
      </c>
      <c r="F139" s="180">
        <f t="shared" si="2"/>
        <v>-82.815386790300437</v>
      </c>
      <c r="J139" s="19"/>
    </row>
    <row r="140" spans="2:10" ht="20.100000000000001" customHeight="1" x14ac:dyDescent="0.2">
      <c r="B140" s="187">
        <f t="shared" si="4"/>
        <v>32</v>
      </c>
      <c r="C140" s="185">
        <f t="shared" si="3"/>
        <v>3.84</v>
      </c>
      <c r="D140" s="144">
        <f t="shared" ref="D140:D171" si="5" xml:space="preserve"> AC249 + AC354 + AC564 + AC669</f>
        <v>-147.45599999999999</v>
      </c>
      <c r="E140" s="144">
        <f t="shared" ref="E140:E171" si="6" xml:space="preserve"> AD249 + AD354 + AD564 + AD669</f>
        <v>-188.74367999999998</v>
      </c>
      <c r="F140" s="180">
        <f t="shared" ref="F140:F171" si="7" xml:space="preserve"> AF249 + AF354 + AF564 + AF669</f>
        <v>-81.704408561436466</v>
      </c>
      <c r="J140" s="19"/>
    </row>
    <row r="141" spans="2:10" ht="20.100000000000001" customHeight="1" x14ac:dyDescent="0.2">
      <c r="B141" s="187">
        <f t="shared" si="4"/>
        <v>33</v>
      </c>
      <c r="C141" s="185">
        <f t="shared" ref="C141:C172" si="8">B141*L/100</f>
        <v>3.96</v>
      </c>
      <c r="D141" s="144">
        <f t="shared" si="5"/>
        <v>-156.816</v>
      </c>
      <c r="E141" s="144">
        <f t="shared" si="6"/>
        <v>-206.99711999999997</v>
      </c>
      <c r="F141" s="180">
        <f t="shared" si="7"/>
        <v>-80.595696362652461</v>
      </c>
      <c r="J141" s="19"/>
    </row>
    <row r="142" spans="2:10" ht="20.100000000000001" customHeight="1" x14ac:dyDescent="0.2">
      <c r="B142" s="187">
        <f t="shared" si="4"/>
        <v>34</v>
      </c>
      <c r="C142" s="185">
        <f t="shared" si="8"/>
        <v>4.08</v>
      </c>
      <c r="D142" s="144">
        <f t="shared" si="5"/>
        <v>-166.464</v>
      </c>
      <c r="E142" s="144">
        <f t="shared" si="6"/>
        <v>1773.60896</v>
      </c>
      <c r="F142" s="180">
        <f t="shared" si="7"/>
        <v>-79.484135936455118</v>
      </c>
      <c r="J142" s="19"/>
    </row>
    <row r="143" spans="2:10" ht="20.100000000000001" customHeight="1" x14ac:dyDescent="0.2">
      <c r="B143" s="187">
        <f t="shared" si="4"/>
        <v>35</v>
      </c>
      <c r="C143" s="185">
        <f t="shared" si="8"/>
        <v>4.2</v>
      </c>
      <c r="D143" s="144">
        <f t="shared" si="5"/>
        <v>-176.4</v>
      </c>
      <c r="E143" s="144">
        <f t="shared" si="6"/>
        <v>1753.04</v>
      </c>
      <c r="F143" s="180">
        <f t="shared" si="7"/>
        <v>-78.352626711111114</v>
      </c>
      <c r="J143" s="19"/>
    </row>
    <row r="144" spans="2:10" ht="20.100000000000001" customHeight="1" x14ac:dyDescent="0.2">
      <c r="B144" s="187">
        <f t="shared" si="4"/>
        <v>36</v>
      </c>
      <c r="C144" s="185">
        <f t="shared" si="8"/>
        <v>4.32</v>
      </c>
      <c r="D144" s="144">
        <f t="shared" si="5"/>
        <v>-186.62400000000002</v>
      </c>
      <c r="E144" s="144">
        <f t="shared" si="6"/>
        <v>1731.26144</v>
      </c>
      <c r="F144" s="180">
        <f t="shared" si="7"/>
        <v>-77.200082215367118</v>
      </c>
      <c r="J144" s="19"/>
    </row>
    <row r="145" spans="2:10" ht="20.100000000000001" customHeight="1" x14ac:dyDescent="0.2">
      <c r="B145" s="187">
        <f t="shared" si="4"/>
        <v>37</v>
      </c>
      <c r="C145" s="185">
        <f t="shared" si="8"/>
        <v>4.4400000000000004</v>
      </c>
      <c r="D145" s="144">
        <f t="shared" si="5"/>
        <v>-197.13600000000005</v>
      </c>
      <c r="E145" s="144">
        <f t="shared" si="6"/>
        <v>1708.2387199999998</v>
      </c>
      <c r="F145" s="180">
        <f t="shared" si="7"/>
        <v>-76.026763826503114</v>
      </c>
      <c r="J145" s="19"/>
    </row>
    <row r="146" spans="2:10" ht="20.100000000000001" customHeight="1" x14ac:dyDescent="0.2">
      <c r="B146" s="187">
        <f t="shared" si="4"/>
        <v>38</v>
      </c>
      <c r="C146" s="185">
        <f t="shared" si="8"/>
        <v>4.5599999999999996</v>
      </c>
      <c r="D146" s="144">
        <f t="shared" si="5"/>
        <v>-207.93600000000001</v>
      </c>
      <c r="E146" s="144">
        <f t="shared" si="6"/>
        <v>1683.9372800000001</v>
      </c>
      <c r="F146" s="180">
        <f t="shared" si="7"/>
        <v>-74.832947851719126</v>
      </c>
      <c r="J146" s="19"/>
    </row>
    <row r="147" spans="2:10" ht="20.100000000000001" customHeight="1" x14ac:dyDescent="0.2">
      <c r="B147" s="187">
        <f t="shared" si="4"/>
        <v>39</v>
      </c>
      <c r="C147" s="185">
        <f t="shared" si="8"/>
        <v>4.68</v>
      </c>
      <c r="D147" s="144">
        <f t="shared" si="5"/>
        <v>-219.02399999999997</v>
      </c>
      <c r="E147" s="144">
        <f t="shared" si="6"/>
        <v>1658.3225600000001</v>
      </c>
      <c r="F147" s="180">
        <f t="shared" si="7"/>
        <v>-73.618925942855128</v>
      </c>
      <c r="J147" s="19"/>
    </row>
    <row r="148" spans="2:10" ht="20.100000000000001" customHeight="1" x14ac:dyDescent="0.2">
      <c r="B148" s="187">
        <f t="shared" si="4"/>
        <v>40</v>
      </c>
      <c r="C148" s="185">
        <f t="shared" si="8"/>
        <v>4.8</v>
      </c>
      <c r="D148" s="144">
        <f t="shared" si="5"/>
        <v>-230.39999999999998</v>
      </c>
      <c r="E148" s="144">
        <f t="shared" si="6"/>
        <v>1631.3600000000001</v>
      </c>
      <c r="F148" s="180">
        <f t="shared" si="7"/>
        <v>-72.385005511111117</v>
      </c>
      <c r="J148" s="19"/>
    </row>
    <row r="149" spans="2:10" ht="20.100000000000001" customHeight="1" x14ac:dyDescent="0.2">
      <c r="B149" s="187">
        <f t="shared" si="4"/>
        <v>41</v>
      </c>
      <c r="C149" s="185">
        <f t="shared" si="8"/>
        <v>4.92</v>
      </c>
      <c r="D149" s="144">
        <f t="shared" si="5"/>
        <v>-242.06399999999999</v>
      </c>
      <c r="E149" s="144">
        <f t="shared" si="6"/>
        <v>1603.01504</v>
      </c>
      <c r="F149" s="180">
        <f t="shared" si="7"/>
        <v>-71.131510141767137</v>
      </c>
      <c r="J149" s="19"/>
    </row>
    <row r="150" spans="2:10" ht="20.100000000000001" customHeight="1" x14ac:dyDescent="0.2">
      <c r="B150" s="187">
        <f t="shared" si="4"/>
        <v>42</v>
      </c>
      <c r="C150" s="185">
        <f t="shared" si="8"/>
        <v>5.04</v>
      </c>
      <c r="D150" s="144">
        <f t="shared" si="5"/>
        <v>-254.01599999999999</v>
      </c>
      <c r="E150" s="144">
        <f t="shared" si="6"/>
        <v>1573.2531199999999</v>
      </c>
      <c r="F150" s="180">
        <f t="shared" si="7"/>
        <v>-69.858780008903125</v>
      </c>
      <c r="J150" s="19"/>
    </row>
    <row r="151" spans="2:10" ht="20.100000000000001" customHeight="1" x14ac:dyDescent="0.2">
      <c r="B151" s="187">
        <f t="shared" si="4"/>
        <v>43</v>
      </c>
      <c r="C151" s="185">
        <f t="shared" si="8"/>
        <v>5.16</v>
      </c>
      <c r="D151" s="144">
        <f t="shared" si="5"/>
        <v>-266.25600000000003</v>
      </c>
      <c r="E151" s="144">
        <f t="shared" si="6"/>
        <v>1542.0396799999999</v>
      </c>
      <c r="F151" s="180">
        <f t="shared" si="7"/>
        <v>-68.567172290119117</v>
      </c>
      <c r="J151" s="19"/>
    </row>
    <row r="152" spans="2:10" ht="20.100000000000001" customHeight="1" x14ac:dyDescent="0.2">
      <c r="B152" s="187">
        <f t="shared" si="4"/>
        <v>44</v>
      </c>
      <c r="C152" s="185">
        <f t="shared" si="8"/>
        <v>5.28</v>
      </c>
      <c r="D152" s="144">
        <f t="shared" si="5"/>
        <v>-278.78400000000005</v>
      </c>
      <c r="E152" s="144">
        <f t="shared" si="6"/>
        <v>1509.34016</v>
      </c>
      <c r="F152" s="180">
        <f t="shared" si="7"/>
        <v>-67.257061581255101</v>
      </c>
      <c r="J152" s="19"/>
    </row>
    <row r="153" spans="2:10" ht="20.100000000000001" customHeight="1" x14ac:dyDescent="0.2">
      <c r="B153" s="187">
        <f t="shared" si="4"/>
        <v>45</v>
      </c>
      <c r="C153" s="185">
        <f t="shared" si="8"/>
        <v>5.4</v>
      </c>
      <c r="D153" s="144">
        <f t="shared" si="5"/>
        <v>-291.60000000000002</v>
      </c>
      <c r="E153" s="144">
        <f t="shared" si="6"/>
        <v>1475.12</v>
      </c>
      <c r="F153" s="180">
        <f t="shared" si="7"/>
        <v>-65.928840311111117</v>
      </c>
      <c r="J153" s="19"/>
    </row>
    <row r="154" spans="2:10" ht="20.100000000000001" customHeight="1" x14ac:dyDescent="0.2">
      <c r="B154" s="187">
        <f t="shared" si="4"/>
        <v>46</v>
      </c>
      <c r="C154" s="185">
        <f t="shared" si="8"/>
        <v>5.52</v>
      </c>
      <c r="D154" s="144">
        <f t="shared" si="5"/>
        <v>-304.70399999999995</v>
      </c>
      <c r="E154" s="144">
        <f t="shared" si="6"/>
        <v>1439.3446400000003</v>
      </c>
      <c r="F154" s="180">
        <f t="shared" si="7"/>
        <v>-64.582919156167122</v>
      </c>
      <c r="J154" s="19"/>
    </row>
    <row r="155" spans="2:10" ht="20.100000000000001" customHeight="1" x14ac:dyDescent="0.2">
      <c r="B155" s="187">
        <f t="shared" si="4"/>
        <v>47</v>
      </c>
      <c r="C155" s="185">
        <f t="shared" si="8"/>
        <v>5.64</v>
      </c>
      <c r="D155" s="144">
        <f t="shared" si="5"/>
        <v>-318.09599999999995</v>
      </c>
      <c r="E155" s="144">
        <f t="shared" si="6"/>
        <v>1401.9795200000003</v>
      </c>
      <c r="F155" s="180">
        <f t="shared" si="7"/>
        <v>-63.219727455303129</v>
      </c>
      <c r="J155" s="19"/>
    </row>
    <row r="156" spans="2:10" ht="20.100000000000001" customHeight="1" x14ac:dyDescent="0.2">
      <c r="B156" s="187">
        <f t="shared" si="4"/>
        <v>48</v>
      </c>
      <c r="C156" s="185">
        <f t="shared" si="8"/>
        <v>5.76</v>
      </c>
      <c r="D156" s="144">
        <f t="shared" si="5"/>
        <v>-331.77600000000001</v>
      </c>
      <c r="E156" s="144">
        <f t="shared" si="6"/>
        <v>1362.99008</v>
      </c>
      <c r="F156" s="180">
        <f t="shared" si="7"/>
        <v>-61.839713624519113</v>
      </c>
      <c r="J156" s="19"/>
    </row>
    <row r="157" spans="2:10" ht="20.100000000000001" customHeight="1" x14ac:dyDescent="0.2">
      <c r="B157" s="187">
        <f t="shared" si="4"/>
        <v>49</v>
      </c>
      <c r="C157" s="185">
        <f t="shared" si="8"/>
        <v>5.88</v>
      </c>
      <c r="D157" s="144">
        <f t="shared" si="5"/>
        <v>-345.74399999999997</v>
      </c>
      <c r="E157" s="144">
        <f t="shared" si="6"/>
        <v>1322.3417600000002</v>
      </c>
      <c r="F157" s="180">
        <f t="shared" si="7"/>
        <v>-60.443345571655129</v>
      </c>
      <c r="J157" s="19"/>
    </row>
    <row r="158" spans="2:10" ht="20.100000000000001" customHeight="1" x14ac:dyDescent="0.2">
      <c r="B158" s="187">
        <f t="shared" si="4"/>
        <v>50</v>
      </c>
      <c r="C158" s="185">
        <f t="shared" si="8"/>
        <v>6</v>
      </c>
      <c r="D158" s="144">
        <f t="shared" si="5"/>
        <v>-360</v>
      </c>
      <c r="E158" s="144">
        <f t="shared" si="6"/>
        <v>1280</v>
      </c>
      <c r="F158" s="180">
        <f t="shared" si="7"/>
        <v>-59.031111111111116</v>
      </c>
      <c r="J158" s="19"/>
    </row>
    <row r="159" spans="2:10" ht="20.100000000000001" customHeight="1" x14ac:dyDescent="0.2">
      <c r="B159" s="187">
        <f t="shared" si="4"/>
        <v>51</v>
      </c>
      <c r="C159" s="185">
        <f t="shared" si="8"/>
        <v>6.12</v>
      </c>
      <c r="D159" s="144">
        <f t="shared" si="5"/>
        <v>-374.54400000000004</v>
      </c>
      <c r="E159" s="144">
        <f t="shared" si="6"/>
        <v>1235.9302400000001</v>
      </c>
      <c r="F159" s="180">
        <f t="shared" si="7"/>
        <v>-57.603518378567117</v>
      </c>
      <c r="J159" s="19"/>
    </row>
    <row r="160" spans="2:10" ht="20.100000000000001" customHeight="1" x14ac:dyDescent="0.2">
      <c r="B160" s="187">
        <f t="shared" si="4"/>
        <v>52</v>
      </c>
      <c r="C160" s="185">
        <f t="shared" si="8"/>
        <v>6.24</v>
      </c>
      <c r="D160" s="144">
        <f t="shared" si="5"/>
        <v>-389.37600000000003</v>
      </c>
      <c r="E160" s="144">
        <f t="shared" si="6"/>
        <v>1190.0979199999999</v>
      </c>
      <c r="F160" s="180">
        <f t="shared" si="7"/>
        <v>-56.161096245703106</v>
      </c>
      <c r="J160" s="19"/>
    </row>
    <row r="161" spans="2:18" ht="20.100000000000001" customHeight="1" x14ac:dyDescent="0.2">
      <c r="B161" s="187">
        <f t="shared" si="4"/>
        <v>53</v>
      </c>
      <c r="C161" s="185">
        <f t="shared" si="8"/>
        <v>6.36</v>
      </c>
      <c r="D161" s="144">
        <f t="shared" si="5"/>
        <v>-404.49600000000004</v>
      </c>
      <c r="E161" s="144">
        <f t="shared" si="6"/>
        <v>1142.46848</v>
      </c>
      <c r="F161" s="180">
        <f t="shared" si="7"/>
        <v>-54.70439473491912</v>
      </c>
      <c r="J161" s="19"/>
    </row>
    <row r="162" spans="2:18" ht="20.100000000000001" customHeight="1" x14ac:dyDescent="0.2">
      <c r="B162" s="187">
        <f t="shared" si="4"/>
        <v>54</v>
      </c>
      <c r="C162" s="185">
        <f t="shared" si="8"/>
        <v>6.48</v>
      </c>
      <c r="D162" s="144">
        <f t="shared" si="5"/>
        <v>-419.90400000000005</v>
      </c>
      <c r="E162" s="144">
        <f t="shared" si="6"/>
        <v>1093.0073599999996</v>
      </c>
      <c r="F162" s="180">
        <f t="shared" si="7"/>
        <v>-53.2339854340551</v>
      </c>
      <c r="J162" s="19"/>
      <c r="N162" s="16"/>
      <c r="P162" s="16"/>
      <c r="R162" s="16"/>
    </row>
    <row r="163" spans="2:18" ht="20.100000000000001" customHeight="1" x14ac:dyDescent="0.2">
      <c r="B163" s="187">
        <f t="shared" si="4"/>
        <v>55</v>
      </c>
      <c r="C163" s="185">
        <f t="shared" si="8"/>
        <v>6.6</v>
      </c>
      <c r="D163" s="144">
        <f t="shared" si="5"/>
        <v>-435.59999999999997</v>
      </c>
      <c r="E163" s="144">
        <f t="shared" si="6"/>
        <v>1041.68</v>
      </c>
      <c r="F163" s="180">
        <f t="shared" si="7"/>
        <v>-51.750461911111124</v>
      </c>
      <c r="J163" s="19"/>
    </row>
    <row r="164" spans="2:18" ht="20.100000000000001" customHeight="1" x14ac:dyDescent="0.2">
      <c r="B164" s="187">
        <f t="shared" si="4"/>
        <v>56</v>
      </c>
      <c r="C164" s="185">
        <f t="shared" si="8"/>
        <v>6.72</v>
      </c>
      <c r="D164" s="144">
        <f t="shared" si="5"/>
        <v>-451.58399999999989</v>
      </c>
      <c r="E164" s="144">
        <f t="shared" si="6"/>
        <v>988.45184000000017</v>
      </c>
      <c r="F164" s="180">
        <f t="shared" si="7"/>
        <v>-50.254440128967119</v>
      </c>
      <c r="J164" s="19"/>
    </row>
    <row r="165" spans="2:18" ht="20.100000000000001" customHeight="1" x14ac:dyDescent="0.2">
      <c r="B165" s="187">
        <f t="shared" si="4"/>
        <v>57</v>
      </c>
      <c r="C165" s="185">
        <f t="shared" si="8"/>
        <v>6.84</v>
      </c>
      <c r="D165" s="144">
        <f t="shared" si="5"/>
        <v>-467.85599999999994</v>
      </c>
      <c r="E165" s="144">
        <f t="shared" si="6"/>
        <v>933.28832000000011</v>
      </c>
      <c r="F165" s="180">
        <f t="shared" si="7"/>
        <v>-48.746558860103129</v>
      </c>
      <c r="J165" s="19"/>
    </row>
    <row r="166" spans="2:18" ht="20.100000000000001" customHeight="1" x14ac:dyDescent="0.2">
      <c r="B166" s="187">
        <f t="shared" si="4"/>
        <v>58</v>
      </c>
      <c r="C166" s="185">
        <f t="shared" si="8"/>
        <v>6.96</v>
      </c>
      <c r="D166" s="144">
        <f t="shared" si="5"/>
        <v>-484.416</v>
      </c>
      <c r="E166" s="144">
        <f t="shared" si="6"/>
        <v>876.15487999999982</v>
      </c>
      <c r="F166" s="180">
        <f t="shared" si="7"/>
        <v>-47.227480101319109</v>
      </c>
      <c r="J166" s="19"/>
    </row>
    <row r="167" spans="2:18" ht="20.100000000000001" customHeight="1" x14ac:dyDescent="0.2">
      <c r="B167" s="187">
        <f t="shared" si="4"/>
        <v>59</v>
      </c>
      <c r="C167" s="185">
        <f t="shared" si="8"/>
        <v>7.08</v>
      </c>
      <c r="D167" s="144">
        <f t="shared" si="5"/>
        <v>-1301.2640000000001</v>
      </c>
      <c r="E167" s="144">
        <f t="shared" si="6"/>
        <v>753.01695999999993</v>
      </c>
      <c r="F167" s="180">
        <f t="shared" si="7"/>
        <v>-45.69794637734401</v>
      </c>
      <c r="J167" s="19"/>
    </row>
    <row r="168" spans="2:18" ht="20.100000000000001" customHeight="1" x14ac:dyDescent="0.2">
      <c r="B168" s="187">
        <f t="shared" si="4"/>
        <v>60</v>
      </c>
      <c r="C168" s="185">
        <f t="shared" si="8"/>
        <v>7.2</v>
      </c>
      <c r="D168" s="144">
        <f t="shared" si="5"/>
        <v>-1318.4</v>
      </c>
      <c r="E168" s="144">
        <f t="shared" si="6"/>
        <v>595.83999999999958</v>
      </c>
      <c r="F168" s="180">
        <f t="shared" si="7"/>
        <v>-44.159385599999993</v>
      </c>
      <c r="J168" s="19"/>
    </row>
    <row r="169" spans="2:18" ht="20.100000000000001" customHeight="1" x14ac:dyDescent="0.2">
      <c r="B169" s="187">
        <f t="shared" si="4"/>
        <v>61</v>
      </c>
      <c r="C169" s="185">
        <f t="shared" si="8"/>
        <v>7.32</v>
      </c>
      <c r="D169" s="144">
        <f t="shared" si="5"/>
        <v>-1335.8240000000001</v>
      </c>
      <c r="E169" s="144">
        <f t="shared" si="6"/>
        <v>436.58943999999974</v>
      </c>
      <c r="F169" s="180">
        <f t="shared" si="7"/>
        <v>-42.613676816256003</v>
      </c>
      <c r="J169" s="19"/>
    </row>
    <row r="170" spans="2:18" ht="20.100000000000001" customHeight="1" x14ac:dyDescent="0.2">
      <c r="B170" s="187">
        <f t="shared" si="4"/>
        <v>62</v>
      </c>
      <c r="C170" s="185">
        <f t="shared" si="8"/>
        <v>7.44</v>
      </c>
      <c r="D170" s="144">
        <f t="shared" si="5"/>
        <v>-1353.5360000000001</v>
      </c>
      <c r="E170" s="144">
        <f t="shared" si="6"/>
        <v>275.23071999999945</v>
      </c>
      <c r="F170" s="180">
        <f t="shared" si="7"/>
        <v>-41.062731067391994</v>
      </c>
      <c r="J170" s="19"/>
    </row>
    <row r="171" spans="2:18" ht="20.100000000000001" customHeight="1" x14ac:dyDescent="0.2">
      <c r="B171" s="187">
        <f t="shared" si="4"/>
        <v>63</v>
      </c>
      <c r="C171" s="185">
        <f t="shared" si="8"/>
        <v>7.56</v>
      </c>
      <c r="D171" s="144">
        <f t="shared" si="5"/>
        <v>-1371.5360000000001</v>
      </c>
      <c r="E171" s="144">
        <f t="shared" si="6"/>
        <v>111.72928000000036</v>
      </c>
      <c r="F171" s="180">
        <f t="shared" si="7"/>
        <v>-39.508484692608022</v>
      </c>
      <c r="J171" s="19"/>
    </row>
    <row r="172" spans="2:18" ht="20.100000000000001" customHeight="1" x14ac:dyDescent="0.2">
      <c r="B172" s="187">
        <f t="shared" si="4"/>
        <v>64</v>
      </c>
      <c r="C172" s="185">
        <f t="shared" si="8"/>
        <v>7.68</v>
      </c>
      <c r="D172" s="144">
        <f t="shared" ref="D172:D203" si="9" xml:space="preserve"> AC281 + AC386 + AC596 + AC701</f>
        <v>-1389.8240000000001</v>
      </c>
      <c r="E172" s="144">
        <f t="shared" ref="E172:E203" si="10" xml:space="preserve"> AD281 + AD386 + AD596 + AD701</f>
        <v>-53.94943999999964</v>
      </c>
      <c r="F172" s="180">
        <f t="shared" ref="F172:F203" si="11" xml:space="preserve"> AF281 + AF386 + AF596 + AF701</f>
        <v>-37.95289974374402</v>
      </c>
      <c r="J172" s="19"/>
    </row>
    <row r="173" spans="2:18" ht="20.100000000000001" customHeight="1" x14ac:dyDescent="0.2">
      <c r="B173" s="187">
        <f t="shared" si="4"/>
        <v>65</v>
      </c>
      <c r="C173" s="185">
        <f t="shared" ref="C173:C204" si="12">B173*L/100</f>
        <v>7.8</v>
      </c>
      <c r="D173" s="144">
        <f t="shared" si="9"/>
        <v>-1408.4</v>
      </c>
      <c r="E173" s="144">
        <f t="shared" si="10"/>
        <v>-221.8399999999998</v>
      </c>
      <c r="F173" s="180">
        <f t="shared" si="11"/>
        <v>-36.397964400000014</v>
      </c>
      <c r="J173" s="19"/>
    </row>
    <row r="174" spans="2:18" ht="20.100000000000001" customHeight="1" x14ac:dyDescent="0.2">
      <c r="B174" s="187">
        <f t="shared" ref="B174:B208" si="13">+B173+1</f>
        <v>66</v>
      </c>
      <c r="C174" s="185">
        <f t="shared" si="12"/>
        <v>7.92</v>
      </c>
      <c r="D174" s="144">
        <f t="shared" si="9"/>
        <v>-1427.2640000000001</v>
      </c>
      <c r="E174" s="144">
        <f t="shared" si="10"/>
        <v>-391.97695999999974</v>
      </c>
      <c r="F174" s="180">
        <f t="shared" si="11"/>
        <v>-34.845693382656016</v>
      </c>
      <c r="J174" s="19"/>
    </row>
    <row r="175" spans="2:18" ht="20.100000000000001" customHeight="1" x14ac:dyDescent="0.2">
      <c r="B175" s="187">
        <f t="shared" si="13"/>
        <v>67</v>
      </c>
      <c r="C175" s="185">
        <f t="shared" si="12"/>
        <v>8.0399999999999991</v>
      </c>
      <c r="D175" s="144">
        <f t="shared" si="9"/>
        <v>-1446.4159999999997</v>
      </c>
      <c r="E175" s="144">
        <f t="shared" si="10"/>
        <v>-564.39487999999869</v>
      </c>
      <c r="F175" s="180">
        <f t="shared" si="11"/>
        <v>-33.298128369792003</v>
      </c>
      <c r="J175" s="19"/>
    </row>
    <row r="176" spans="2:18" ht="20.100000000000001" customHeight="1" x14ac:dyDescent="0.2">
      <c r="B176" s="187">
        <f t="shared" si="13"/>
        <v>68</v>
      </c>
      <c r="C176" s="185">
        <f t="shared" si="12"/>
        <v>8.16</v>
      </c>
      <c r="D176" s="144">
        <f t="shared" si="9"/>
        <v>-1465.856</v>
      </c>
      <c r="E176" s="144">
        <f t="shared" si="10"/>
        <v>-739.12831999999992</v>
      </c>
      <c r="F176" s="180">
        <f t="shared" si="11"/>
        <v>-31.757338411008014</v>
      </c>
      <c r="J176" s="19"/>
    </row>
    <row r="177" spans="2:10" ht="20.100000000000001" customHeight="1" x14ac:dyDescent="0.2">
      <c r="B177" s="187">
        <f t="shared" si="13"/>
        <v>69</v>
      </c>
      <c r="C177" s="185">
        <f t="shared" si="12"/>
        <v>8.2799999999999994</v>
      </c>
      <c r="D177" s="144">
        <f t="shared" si="9"/>
        <v>-1485.5839999999998</v>
      </c>
      <c r="E177" s="144">
        <f t="shared" si="10"/>
        <v>-916.21183999999903</v>
      </c>
      <c r="F177" s="180">
        <f t="shared" si="11"/>
        <v>-30.225420342143998</v>
      </c>
      <c r="J177" s="19"/>
    </row>
    <row r="178" spans="2:10" ht="20.100000000000001" customHeight="1" x14ac:dyDescent="0.2">
      <c r="B178" s="187">
        <f t="shared" si="13"/>
        <v>70</v>
      </c>
      <c r="C178" s="185">
        <f t="shared" si="12"/>
        <v>8.4</v>
      </c>
      <c r="D178" s="144">
        <f t="shared" si="9"/>
        <v>-1505.6</v>
      </c>
      <c r="E178" s="144">
        <f t="shared" si="10"/>
        <v>-1095.6800000000005</v>
      </c>
      <c r="F178" s="180">
        <f t="shared" si="11"/>
        <v>-28.704499199999997</v>
      </c>
      <c r="J178" s="19"/>
    </row>
    <row r="179" spans="2:10" ht="20.100000000000001" customHeight="1" x14ac:dyDescent="0.2">
      <c r="B179" s="187">
        <f t="shared" si="13"/>
        <v>71</v>
      </c>
      <c r="C179" s="185">
        <f t="shared" si="12"/>
        <v>8.52</v>
      </c>
      <c r="D179" s="144">
        <f t="shared" si="9"/>
        <v>-1525.904</v>
      </c>
      <c r="E179" s="144">
        <f t="shared" si="10"/>
        <v>-1277.5673599999986</v>
      </c>
      <c r="F179" s="180">
        <f t="shared" si="11"/>
        <v>-27.196728637056001</v>
      </c>
      <c r="J179" s="19"/>
    </row>
    <row r="180" spans="2:10" ht="20.100000000000001" customHeight="1" x14ac:dyDescent="0.2">
      <c r="B180" s="187">
        <f t="shared" si="13"/>
        <v>72</v>
      </c>
      <c r="C180" s="185">
        <f t="shared" si="12"/>
        <v>8.64</v>
      </c>
      <c r="D180" s="144">
        <f t="shared" si="9"/>
        <v>-1546.4960000000001</v>
      </c>
      <c r="E180" s="144">
        <f t="shared" si="10"/>
        <v>-1461.9084800000005</v>
      </c>
      <c r="F180" s="180">
        <f t="shared" si="11"/>
        <v>-25.704291336192</v>
      </c>
    </row>
    <row r="181" spans="2:10" ht="20.100000000000001" customHeight="1" x14ac:dyDescent="0.2">
      <c r="B181" s="187">
        <f t="shared" si="13"/>
        <v>73</v>
      </c>
      <c r="C181" s="185">
        <f t="shared" si="12"/>
        <v>8.76</v>
      </c>
      <c r="D181" s="144">
        <f t="shared" si="9"/>
        <v>-1567.3760000000002</v>
      </c>
      <c r="E181" s="144">
        <f t="shared" si="10"/>
        <v>-1648.7379199999998</v>
      </c>
      <c r="F181" s="180">
        <f t="shared" si="11"/>
        <v>-24.229399425407998</v>
      </c>
    </row>
    <row r="182" spans="2:10" ht="20.100000000000001" customHeight="1" x14ac:dyDescent="0.2">
      <c r="B182" s="187">
        <f t="shared" si="13"/>
        <v>74</v>
      </c>
      <c r="C182" s="185">
        <f t="shared" si="12"/>
        <v>8.8800000000000008</v>
      </c>
      <c r="D182" s="144">
        <f t="shared" si="9"/>
        <v>-1588.5440000000003</v>
      </c>
      <c r="E182" s="144">
        <f t="shared" si="10"/>
        <v>-1838.0902400000011</v>
      </c>
      <c r="F182" s="180">
        <f t="shared" si="11"/>
        <v>-22.774294892543999</v>
      </c>
    </row>
    <row r="183" spans="2:10" ht="20.100000000000001" customHeight="1" x14ac:dyDescent="0.2">
      <c r="B183" s="187">
        <f t="shared" si="13"/>
        <v>75</v>
      </c>
      <c r="C183" s="185">
        <f t="shared" si="12"/>
        <v>9</v>
      </c>
      <c r="D183" s="144">
        <f t="shared" si="9"/>
        <v>-1610</v>
      </c>
      <c r="E183" s="144">
        <f t="shared" si="10"/>
        <v>-2030</v>
      </c>
      <c r="F183" s="180">
        <f t="shared" si="11"/>
        <v>-21.341250000000016</v>
      </c>
    </row>
    <row r="184" spans="2:10" ht="20.100000000000001" customHeight="1" x14ac:dyDescent="0.2">
      <c r="B184" s="187">
        <f t="shared" si="13"/>
        <v>76</v>
      </c>
      <c r="C184" s="185">
        <f t="shared" si="12"/>
        <v>9.1199999999999992</v>
      </c>
      <c r="D184" s="144">
        <f t="shared" si="9"/>
        <v>-1631.7440000000001</v>
      </c>
      <c r="E184" s="144">
        <f t="shared" si="10"/>
        <v>-2224.5017599999992</v>
      </c>
      <c r="F184" s="180">
        <f t="shared" si="11"/>
        <v>-19.932567699456001</v>
      </c>
    </row>
    <row r="185" spans="2:10" ht="20.100000000000001" customHeight="1" x14ac:dyDescent="0.2">
      <c r="B185" s="187">
        <f t="shared" si="13"/>
        <v>77</v>
      </c>
      <c r="C185" s="185">
        <f t="shared" si="12"/>
        <v>9.24</v>
      </c>
      <c r="D185" s="144">
        <f t="shared" si="9"/>
        <v>-1653.7759999999998</v>
      </c>
      <c r="E185" s="144">
        <f t="shared" si="10"/>
        <v>-2421.6300800000008</v>
      </c>
      <c r="F185" s="180">
        <f t="shared" si="11"/>
        <v>-18.550582046591984</v>
      </c>
    </row>
    <row r="186" spans="2:10" ht="20.100000000000001" customHeight="1" x14ac:dyDescent="0.2">
      <c r="B186" s="187">
        <f t="shared" si="13"/>
        <v>78</v>
      </c>
      <c r="C186" s="185">
        <f t="shared" si="12"/>
        <v>9.36</v>
      </c>
      <c r="D186" s="144">
        <f t="shared" si="9"/>
        <v>-1676.096</v>
      </c>
      <c r="E186" s="144">
        <f t="shared" si="10"/>
        <v>-2621.419519999999</v>
      </c>
      <c r="F186" s="180">
        <f t="shared" si="11"/>
        <v>-17.19765861580801</v>
      </c>
    </row>
    <row r="187" spans="2:10" ht="20.100000000000001" customHeight="1" x14ac:dyDescent="0.2">
      <c r="B187" s="187">
        <f t="shared" si="13"/>
        <v>79</v>
      </c>
      <c r="C187" s="185">
        <f t="shared" si="12"/>
        <v>9.48</v>
      </c>
      <c r="D187" s="144">
        <f t="shared" si="9"/>
        <v>-1698.7040000000002</v>
      </c>
      <c r="E187" s="144">
        <f t="shared" si="10"/>
        <v>-2823.9046400000007</v>
      </c>
      <c r="F187" s="180">
        <f t="shared" si="11"/>
        <v>-15.876194914944</v>
      </c>
    </row>
    <row r="188" spans="2:10" ht="20.100000000000001" customHeight="1" x14ac:dyDescent="0.2">
      <c r="B188" s="187">
        <f t="shared" si="13"/>
        <v>80</v>
      </c>
      <c r="C188" s="185">
        <f t="shared" si="12"/>
        <v>9.6</v>
      </c>
      <c r="D188" s="144">
        <f t="shared" si="9"/>
        <v>-1721.6</v>
      </c>
      <c r="E188" s="144">
        <f t="shared" si="10"/>
        <v>-3029.1199999999994</v>
      </c>
      <c r="F188" s="180">
        <f t="shared" si="11"/>
        <v>-14.588620799999999</v>
      </c>
    </row>
    <row r="189" spans="2:10" ht="20.100000000000001" customHeight="1" x14ac:dyDescent="0.2">
      <c r="B189" s="187">
        <f t="shared" si="13"/>
        <v>81</v>
      </c>
      <c r="C189" s="185">
        <f t="shared" si="12"/>
        <v>9.7200000000000006</v>
      </c>
      <c r="D189" s="144">
        <f t="shared" si="9"/>
        <v>-1744.7840000000001</v>
      </c>
      <c r="E189" s="144">
        <f t="shared" si="10"/>
        <v>-3237.1001600000009</v>
      </c>
      <c r="F189" s="180">
        <f t="shared" si="11"/>
        <v>-13.337398889855994</v>
      </c>
    </row>
    <row r="190" spans="2:10" ht="20.100000000000001" customHeight="1" x14ac:dyDescent="0.2">
      <c r="B190" s="187">
        <f t="shared" si="13"/>
        <v>82</v>
      </c>
      <c r="C190" s="185">
        <f t="shared" si="12"/>
        <v>9.84</v>
      </c>
      <c r="D190" s="144">
        <f t="shared" si="9"/>
        <v>-1768.2559999999999</v>
      </c>
      <c r="E190" s="144">
        <f t="shared" si="10"/>
        <v>-3447.87968</v>
      </c>
      <c r="F190" s="180">
        <f t="shared" si="11"/>
        <v>-12.125024980992025</v>
      </c>
    </row>
    <row r="191" spans="2:10" ht="20.100000000000001" customHeight="1" x14ac:dyDescent="0.2">
      <c r="B191" s="187">
        <f t="shared" si="13"/>
        <v>83</v>
      </c>
      <c r="C191" s="185">
        <f t="shared" si="12"/>
        <v>9.9600000000000009</v>
      </c>
      <c r="D191" s="144">
        <f t="shared" si="9"/>
        <v>-1792.0160000000001</v>
      </c>
      <c r="E191" s="144">
        <f t="shared" si="10"/>
        <v>-3661.4931200000015</v>
      </c>
      <c r="F191" s="180">
        <f t="shared" si="11"/>
        <v>-10.954028462207994</v>
      </c>
    </row>
    <row r="192" spans="2:10" ht="20.100000000000001" customHeight="1" x14ac:dyDescent="0.2">
      <c r="B192" s="187">
        <f t="shared" si="13"/>
        <v>84</v>
      </c>
      <c r="C192" s="185">
        <f t="shared" si="12"/>
        <v>10.08</v>
      </c>
      <c r="D192" s="144">
        <f t="shared" si="9"/>
        <v>-1816.0639999999999</v>
      </c>
      <c r="E192" s="144">
        <f t="shared" si="10"/>
        <v>-3877.9750400000003</v>
      </c>
      <c r="F192" s="180">
        <f t="shared" si="11"/>
        <v>-9.8269727293439999</v>
      </c>
    </row>
    <row r="193" spans="2:6" ht="20.100000000000001" customHeight="1" x14ac:dyDescent="0.2">
      <c r="B193" s="187">
        <f t="shared" si="13"/>
        <v>85</v>
      </c>
      <c r="C193" s="185">
        <f t="shared" si="12"/>
        <v>10.199999999999999</v>
      </c>
      <c r="D193" s="144">
        <f t="shared" si="9"/>
        <v>-1840.3999999999999</v>
      </c>
      <c r="E193" s="144">
        <f t="shared" si="10"/>
        <v>-4097.3599999999988</v>
      </c>
      <c r="F193" s="180">
        <f t="shared" si="11"/>
        <v>-8.7464556000000133</v>
      </c>
    </row>
    <row r="194" spans="2:6" ht="20.100000000000001" customHeight="1" x14ac:dyDescent="0.2">
      <c r="B194" s="187">
        <f t="shared" si="13"/>
        <v>86</v>
      </c>
      <c r="C194" s="185">
        <f t="shared" si="12"/>
        <v>10.32</v>
      </c>
      <c r="D194" s="144">
        <f t="shared" si="9"/>
        <v>-1865.0240000000001</v>
      </c>
      <c r="E194" s="144">
        <f t="shared" si="10"/>
        <v>-4319.6825600000002</v>
      </c>
      <c r="F194" s="180">
        <f t="shared" si="11"/>
        <v>-7.7151097282560075</v>
      </c>
    </row>
    <row r="195" spans="2:6" ht="20.100000000000001" customHeight="1" x14ac:dyDescent="0.2">
      <c r="B195" s="187">
        <f t="shared" si="13"/>
        <v>87</v>
      </c>
      <c r="C195" s="185">
        <f t="shared" si="12"/>
        <v>10.44</v>
      </c>
      <c r="D195" s="144">
        <f t="shared" si="9"/>
        <v>-1889.9359999999999</v>
      </c>
      <c r="E195" s="144">
        <f t="shared" si="10"/>
        <v>-4544.9772799999992</v>
      </c>
      <c r="F195" s="180">
        <f t="shared" si="11"/>
        <v>-6.7356030193920171</v>
      </c>
    </row>
    <row r="196" spans="2:6" ht="20.100000000000001" customHeight="1" x14ac:dyDescent="0.2">
      <c r="B196" s="187">
        <f t="shared" si="13"/>
        <v>88</v>
      </c>
      <c r="C196" s="185">
        <f t="shared" si="12"/>
        <v>10.56</v>
      </c>
      <c r="D196" s="144">
        <f t="shared" si="9"/>
        <v>-1915.1360000000002</v>
      </c>
      <c r="E196" s="144">
        <f t="shared" si="10"/>
        <v>-4773.2787200000002</v>
      </c>
      <c r="F196" s="180">
        <f t="shared" si="11"/>
        <v>-5.8106390446079814</v>
      </c>
    </row>
    <row r="197" spans="2:6" ht="20.100000000000001" customHeight="1" x14ac:dyDescent="0.2">
      <c r="B197" s="187">
        <f t="shared" si="13"/>
        <v>89</v>
      </c>
      <c r="C197" s="185">
        <f t="shared" si="12"/>
        <v>10.68</v>
      </c>
      <c r="D197" s="144">
        <f t="shared" si="9"/>
        <v>-1940.624</v>
      </c>
      <c r="E197" s="144">
        <f t="shared" si="10"/>
        <v>-5004.6214400000008</v>
      </c>
      <c r="F197" s="180">
        <f t="shared" si="11"/>
        <v>-4.9429574557440112</v>
      </c>
    </row>
    <row r="198" spans="2:6" ht="20.100000000000001" customHeight="1" x14ac:dyDescent="0.2">
      <c r="B198" s="187">
        <f t="shared" si="13"/>
        <v>90</v>
      </c>
      <c r="C198" s="185">
        <f t="shared" si="12"/>
        <v>10.8</v>
      </c>
      <c r="D198" s="144">
        <f t="shared" si="9"/>
        <v>-1966.4</v>
      </c>
      <c r="E198" s="144">
        <f t="shared" si="10"/>
        <v>-5239.0400000000009</v>
      </c>
      <c r="F198" s="180">
        <f t="shared" si="11"/>
        <v>-4.1353344000000156</v>
      </c>
    </row>
    <row r="199" spans="2:6" ht="20.100000000000001" customHeight="1" x14ac:dyDescent="0.2">
      <c r="B199" s="187">
        <f t="shared" si="13"/>
        <v>91</v>
      </c>
      <c r="C199" s="185">
        <f t="shared" si="12"/>
        <v>10.92</v>
      </c>
      <c r="D199" s="144">
        <f t="shared" si="9"/>
        <v>-1992.4639999999999</v>
      </c>
      <c r="E199" s="144">
        <f t="shared" si="10"/>
        <v>-5476.5689600000005</v>
      </c>
      <c r="F199" s="180">
        <f t="shared" si="11"/>
        <v>-3.3905829346560097</v>
      </c>
    </row>
    <row r="200" spans="2:6" ht="20.100000000000001" customHeight="1" x14ac:dyDescent="0.2">
      <c r="B200" s="187">
        <f t="shared" si="13"/>
        <v>92</v>
      </c>
      <c r="C200" s="185">
        <f t="shared" si="12"/>
        <v>11.04</v>
      </c>
      <c r="D200" s="144">
        <f t="shared" si="9"/>
        <v>-2018.8159999999998</v>
      </c>
      <c r="E200" s="144">
        <f t="shared" si="10"/>
        <v>-5717.242879999998</v>
      </c>
      <c r="F200" s="180">
        <f t="shared" si="11"/>
        <v>-2.7115534417919909</v>
      </c>
    </row>
    <row r="201" spans="2:6" ht="20.100000000000001" customHeight="1" x14ac:dyDescent="0.2">
      <c r="B201" s="187">
        <f t="shared" si="13"/>
        <v>93</v>
      </c>
      <c r="C201" s="185">
        <f t="shared" si="12"/>
        <v>11.16</v>
      </c>
      <c r="D201" s="144">
        <f t="shared" si="9"/>
        <v>-2045.4560000000001</v>
      </c>
      <c r="E201" s="144">
        <f t="shared" si="10"/>
        <v>-5961.0963200000006</v>
      </c>
      <c r="F201" s="180">
        <f t="shared" si="11"/>
        <v>-2.1011340430079972</v>
      </c>
    </row>
    <row r="202" spans="2:6" ht="20.100000000000001" customHeight="1" x14ac:dyDescent="0.2">
      <c r="B202" s="187">
        <f t="shared" si="13"/>
        <v>94</v>
      </c>
      <c r="C202" s="185">
        <f t="shared" si="12"/>
        <v>11.28</v>
      </c>
      <c r="D202" s="144">
        <f t="shared" si="9"/>
        <v>-2072.384</v>
      </c>
      <c r="E202" s="144">
        <f t="shared" si="10"/>
        <v>-6208.1638399999974</v>
      </c>
      <c r="F202" s="180">
        <f t="shared" si="11"/>
        <v>-1.5622510141440209</v>
      </c>
    </row>
    <row r="203" spans="2:6" ht="20.100000000000001" customHeight="1" x14ac:dyDescent="0.2">
      <c r="B203" s="187">
        <f t="shared" si="13"/>
        <v>95</v>
      </c>
      <c r="C203" s="185">
        <f t="shared" si="12"/>
        <v>11.4</v>
      </c>
      <c r="D203" s="144">
        <f t="shared" si="9"/>
        <v>-2099.6000000000004</v>
      </c>
      <c r="E203" s="144">
        <f t="shared" si="10"/>
        <v>-6458.48</v>
      </c>
      <c r="F203" s="180">
        <f t="shared" si="11"/>
        <v>-1.0978692000000017</v>
      </c>
    </row>
    <row r="204" spans="2:6" ht="20.100000000000001" customHeight="1" x14ac:dyDescent="0.2">
      <c r="B204" s="187">
        <f t="shared" si="13"/>
        <v>96</v>
      </c>
      <c r="C204" s="185">
        <f t="shared" si="12"/>
        <v>11.52</v>
      </c>
      <c r="D204" s="144">
        <f t="shared" ref="D204:D208" si="14" xml:space="preserve"> AC313 + AC418 + AC628 + AC733</f>
        <v>-2127.1040000000003</v>
      </c>
      <c r="E204" s="144">
        <f t="shared" ref="E204:E208" si="15" xml:space="preserve"> AD313 + AD418 + AD628 + AD733</f>
        <v>-6712.0793599999997</v>
      </c>
      <c r="F204" s="180">
        <f t="shared" ref="F204:F208" si="16" xml:space="preserve"> AF313 + AF418 + AF628 + AF733</f>
        <v>-0.71099242905600057</v>
      </c>
    </row>
    <row r="205" spans="2:6" ht="20.100000000000001" customHeight="1" x14ac:dyDescent="0.2">
      <c r="B205" s="187">
        <f t="shared" si="13"/>
        <v>97</v>
      </c>
      <c r="C205" s="185">
        <f>B205*L/100</f>
        <v>11.64</v>
      </c>
      <c r="D205" s="144">
        <f t="shared" si="14"/>
        <v>-2154.8960000000002</v>
      </c>
      <c r="E205" s="144">
        <f t="shared" si="15"/>
        <v>-6968.9964800000016</v>
      </c>
      <c r="F205" s="180">
        <f t="shared" si="16"/>
        <v>-0.40466392819199903</v>
      </c>
    </row>
    <row r="206" spans="2:6" ht="20.100000000000001" customHeight="1" x14ac:dyDescent="0.2">
      <c r="B206" s="187">
        <f t="shared" si="13"/>
        <v>98</v>
      </c>
      <c r="C206" s="185">
        <f>B206*L/100</f>
        <v>11.76</v>
      </c>
      <c r="D206" s="144">
        <f t="shared" si="14"/>
        <v>-2182.9759999999997</v>
      </c>
      <c r="E206" s="144">
        <f t="shared" si="15"/>
        <v>-7229.2659199999989</v>
      </c>
      <c r="F206" s="180">
        <f t="shared" si="16"/>
        <v>-0.18196673740802005</v>
      </c>
    </row>
    <row r="207" spans="2:6" ht="20.100000000000001" customHeight="1" x14ac:dyDescent="0.2">
      <c r="B207" s="187">
        <f t="shared" si="13"/>
        <v>99</v>
      </c>
      <c r="C207" s="185">
        <f>B207*L/100</f>
        <v>11.88</v>
      </c>
      <c r="D207" s="144">
        <f t="shared" si="14"/>
        <v>-2211.3440000000001</v>
      </c>
      <c r="E207" s="144">
        <f t="shared" si="15"/>
        <v>-7492.9222400000017</v>
      </c>
      <c r="F207" s="180">
        <f t="shared" si="16"/>
        <v>-4.6024124543995626E-2</v>
      </c>
    </row>
    <row r="208" spans="2:6" ht="20.100000000000001" customHeight="1" x14ac:dyDescent="0.2">
      <c r="B208" s="152">
        <f t="shared" si="13"/>
        <v>100</v>
      </c>
      <c r="C208" s="181">
        <f>B208*L/100</f>
        <v>12</v>
      </c>
      <c r="D208" s="145">
        <f t="shared" si="14"/>
        <v>-2240</v>
      </c>
      <c r="E208" s="145">
        <f t="shared" si="15"/>
        <v>-7760</v>
      </c>
      <c r="F208" s="146">
        <f t="shared" si="16"/>
        <v>3.5527136788005009E-15</v>
      </c>
    </row>
    <row r="209" spans="2:39" ht="20.100000000000001" customHeight="1" x14ac:dyDescent="0.2">
      <c r="C209" s="24"/>
      <c r="F209" s="20"/>
    </row>
    <row r="210" spans="2:39" ht="20.100000000000001" customHeight="1" x14ac:dyDescent="0.2"/>
    <row r="211" spans="2:39" ht="20.100000000000001" customHeight="1" x14ac:dyDescent="0.2">
      <c r="B211" s="179" t="s">
        <v>100</v>
      </c>
      <c r="AC211" s="24"/>
      <c r="AE211" s="24"/>
    </row>
    <row r="212" spans="2:39" ht="20.100000000000001" customHeight="1" x14ac:dyDescent="0.25">
      <c r="AC212" s="25" t="s">
        <v>9</v>
      </c>
    </row>
    <row r="213" spans="2:39" ht="20.100000000000001" customHeight="1" x14ac:dyDescent="0.25">
      <c r="AC213" s="25"/>
      <c r="AG213" s="26"/>
    </row>
    <row r="214" spans="2:39" ht="20.100000000000001" customHeight="1" x14ac:dyDescent="0.25">
      <c r="AA214" t="s">
        <v>49</v>
      </c>
      <c r="AC214" s="25"/>
      <c r="AL214" s="137"/>
      <c r="AM214" s="137"/>
    </row>
    <row r="215" spans="2:39" ht="20.100000000000001" customHeight="1" x14ac:dyDescent="0.2">
      <c r="AD215" s="15"/>
      <c r="AK215" s="42"/>
    </row>
    <row r="216" spans="2:39" ht="20.100000000000001" customHeight="1" x14ac:dyDescent="0.2">
      <c r="AA216" s="38" t="s">
        <v>4</v>
      </c>
      <c r="AB216" s="39" t="s">
        <v>5</v>
      </c>
      <c r="AC216" s="38" t="s">
        <v>27</v>
      </c>
      <c r="AD216" s="31" t="s">
        <v>29</v>
      </c>
      <c r="AE216" s="31" t="s">
        <v>30</v>
      </c>
      <c r="AF216" s="31" t="s">
        <v>28</v>
      </c>
      <c r="AG216" s="38" t="s">
        <v>24</v>
      </c>
      <c r="AH216" s="38" t="s">
        <v>25</v>
      </c>
      <c r="AI216" s="38" t="s">
        <v>99</v>
      </c>
      <c r="AJ216" s="37" t="s">
        <v>26</v>
      </c>
      <c r="AK216" s="31" t="s">
        <v>23</v>
      </c>
      <c r="AL216" s="31" t="s">
        <v>31</v>
      </c>
      <c r="AM216" s="31" t="s">
        <v>32</v>
      </c>
    </row>
    <row r="217" spans="2:39" ht="20.100000000000001" customHeight="1" x14ac:dyDescent="0.2">
      <c r="AA217">
        <v>0</v>
      </c>
      <c r="AB217" s="24">
        <v>0</v>
      </c>
      <c r="AC217" s="24">
        <f t="shared" ref="AC217:AC248" si="17" xml:space="preserve"> IF( AB217 &lt;= AK217, AG217, AG217 - AL217*(AB217 - AK217) - (AM217 - AL217)*(AB217 - AK217)^2/(2*(L - AK217))   )</f>
        <v>0</v>
      </c>
      <c r="AD217" s="24">
        <f t="shared" ref="AD217:AD248" si="18" xml:space="preserve"> IF( AB217 &lt;= AK217,  AH217 + AG217*AB217,   AH217 + AG217*AB217  - AL217*(AB217 - AK217)^2/2 - (AM217 - AL217)*(AB217 - AK217)^3/(6*(L - AK217) )   )</f>
        <v>0</v>
      </c>
      <c r="AE217" s="56">
        <f t="shared" ref="AE217:AE248" si="19" xml:space="preserve"> AJ217 +  AI217*AB217 + AH217*AB217^2*100000/(2*E*I) + AG217*AB217^3*100000/(6*E*I)</f>
        <v>-138.24</v>
      </c>
      <c r="AF217" s="24">
        <f t="shared" ref="AF217:AF248" si="20" xml:space="preserve"> IF( AB217 &lt;= AK217,  AE217,        AE217  - AL217*(AB217 - AK217)^4*100000/(24*E*I) - (AM217 - AL217)*(AB217 - AK217)^5*100000/(120*E*I*(L - AK217) )  )</f>
        <v>-138.24</v>
      </c>
      <c r="AG217" s="39">
        <v>0</v>
      </c>
      <c r="AH217" s="39">
        <f xml:space="preserve"> 0</f>
        <v>0</v>
      </c>
      <c r="AI217" s="24">
        <f xml:space="preserve"> AL217*(L - AK217)^3*100000/(6*E*I) + (AM217 - AL217)*(L - AK217)^3*100000/(24*E*I)</f>
        <v>14.4</v>
      </c>
      <c r="AJ217" s="24">
        <f xml:space="preserve"> -AL217*(L - AK217)^3*(3*L + AK217)*100000/(24*E*I) - (AM217 - AL217)*(L - AK217)^3*(4*L + AK217)*100000/(120*E*I)</f>
        <v>-138.24</v>
      </c>
      <c r="AK217" s="58">
        <f xml:space="preserve"> _a1</f>
        <v>0</v>
      </c>
      <c r="AL217" s="58">
        <f xml:space="preserve"> _w1</f>
        <v>0</v>
      </c>
      <c r="AM217" s="58">
        <f xml:space="preserve">       IF(   _a2 &lt;&gt; 0,          _w1 +     (_w2 - _w1)/_a2 * (L - _a1),   0)</f>
        <v>240</v>
      </c>
    </row>
    <row r="218" spans="2:39" ht="20.100000000000001" customHeight="1" x14ac:dyDescent="0.2">
      <c r="AA218">
        <f>AA217+1</f>
        <v>1</v>
      </c>
      <c r="AB218" s="24">
        <f xml:space="preserve"> L*AA218/100</f>
        <v>0.12</v>
      </c>
      <c r="AC218" s="24">
        <f t="shared" si="17"/>
        <v>-0.14399999999999999</v>
      </c>
      <c r="AD218" s="24">
        <f t="shared" si="18"/>
        <v>-5.7599999999999995E-3</v>
      </c>
      <c r="AE218" s="56">
        <f t="shared" si="19"/>
        <v>-136.512</v>
      </c>
      <c r="AF218" s="24">
        <f t="shared" si="20"/>
        <v>-136.512000003456</v>
      </c>
      <c r="AG218" s="39">
        <f>AG217</f>
        <v>0</v>
      </c>
      <c r="AH218" s="39">
        <f>AH217</f>
        <v>0</v>
      </c>
      <c r="AI218" s="65">
        <f>AI217</f>
        <v>14.4</v>
      </c>
      <c r="AJ218" s="65">
        <f>AJ217</f>
        <v>-138.24</v>
      </c>
      <c r="AK218" s="58">
        <f xml:space="preserve"> AK217</f>
        <v>0</v>
      </c>
      <c r="AL218" s="58">
        <f xml:space="preserve"> AL217</f>
        <v>0</v>
      </c>
      <c r="AM218" s="58">
        <f>AM217</f>
        <v>240</v>
      </c>
    </row>
    <row r="219" spans="2:39" ht="20.100000000000001" customHeight="1" x14ac:dyDescent="0.2">
      <c r="AA219">
        <f t="shared" ref="AA219:AA282" si="21">AA218+1</f>
        <v>2</v>
      </c>
      <c r="AB219" s="24">
        <f t="shared" ref="AB219:AB282" si="22" xml:space="preserve"> L*AA219/100</f>
        <v>0.24</v>
      </c>
      <c r="AC219" s="24">
        <f t="shared" si="17"/>
        <v>-0.57599999999999996</v>
      </c>
      <c r="AD219" s="24">
        <f t="shared" si="18"/>
        <v>-4.6079999999999996E-2</v>
      </c>
      <c r="AE219" s="56">
        <f t="shared" si="19"/>
        <v>-134.78400000000002</v>
      </c>
      <c r="AF219" s="24">
        <f t="shared" si="20"/>
        <v>-134.78400011059202</v>
      </c>
      <c r="AG219" s="39">
        <f t="shared" ref="AG219:AG282" si="23">AG218</f>
        <v>0</v>
      </c>
      <c r="AH219" s="39">
        <f t="shared" ref="AH219:AH282" si="24">AH218</f>
        <v>0</v>
      </c>
      <c r="AI219" s="65">
        <f t="shared" ref="AI219:AI282" si="25">AI218</f>
        <v>14.4</v>
      </c>
      <c r="AJ219" s="65">
        <f t="shared" ref="AJ219:AJ282" si="26">AJ218</f>
        <v>-138.24</v>
      </c>
      <c r="AK219" s="58">
        <f t="shared" ref="AK219:AK282" si="27" xml:space="preserve"> AK218</f>
        <v>0</v>
      </c>
      <c r="AL219" s="58">
        <f t="shared" ref="AL219:AL282" si="28" xml:space="preserve"> AL218</f>
        <v>0</v>
      </c>
      <c r="AM219" s="58">
        <f t="shared" ref="AM219:AM282" si="29">AM218</f>
        <v>240</v>
      </c>
    </row>
    <row r="220" spans="2:39" ht="20.100000000000001" customHeight="1" x14ac:dyDescent="0.2">
      <c r="AA220">
        <f t="shared" si="21"/>
        <v>3</v>
      </c>
      <c r="AB220" s="24">
        <f t="shared" si="22"/>
        <v>0.36</v>
      </c>
      <c r="AC220" s="24">
        <f t="shared" si="17"/>
        <v>-1.296</v>
      </c>
      <c r="AD220" s="24">
        <f t="shared" si="18"/>
        <v>-0.15551999999999999</v>
      </c>
      <c r="AE220" s="56">
        <f t="shared" si="19"/>
        <v>-133.05600000000001</v>
      </c>
      <c r="AF220" s="24">
        <f t="shared" si="20"/>
        <v>-133.05600083980801</v>
      </c>
      <c r="AG220" s="39">
        <f t="shared" si="23"/>
        <v>0</v>
      </c>
      <c r="AH220" s="39">
        <f t="shared" si="24"/>
        <v>0</v>
      </c>
      <c r="AI220" s="65">
        <f t="shared" si="25"/>
        <v>14.4</v>
      </c>
      <c r="AJ220" s="65">
        <f t="shared" si="26"/>
        <v>-138.24</v>
      </c>
      <c r="AK220" s="58">
        <f t="shared" si="27"/>
        <v>0</v>
      </c>
      <c r="AL220" s="58">
        <f t="shared" si="28"/>
        <v>0</v>
      </c>
      <c r="AM220" s="58">
        <f t="shared" si="29"/>
        <v>240</v>
      </c>
    </row>
    <row r="221" spans="2:39" ht="20.100000000000001" customHeight="1" x14ac:dyDescent="0.2">
      <c r="AA221">
        <f t="shared" si="21"/>
        <v>4</v>
      </c>
      <c r="AB221" s="24">
        <f t="shared" si="22"/>
        <v>0.48</v>
      </c>
      <c r="AC221" s="24">
        <f t="shared" si="17"/>
        <v>-2.3039999999999998</v>
      </c>
      <c r="AD221" s="24">
        <f t="shared" si="18"/>
        <v>-0.36863999999999997</v>
      </c>
      <c r="AE221" s="56">
        <f t="shared" si="19"/>
        <v>-131.328</v>
      </c>
      <c r="AF221" s="24">
        <f t="shared" si="20"/>
        <v>-131.32800353894399</v>
      </c>
      <c r="AG221" s="39">
        <f t="shared" si="23"/>
        <v>0</v>
      </c>
      <c r="AH221" s="39">
        <f t="shared" si="24"/>
        <v>0</v>
      </c>
      <c r="AI221" s="65">
        <f t="shared" si="25"/>
        <v>14.4</v>
      </c>
      <c r="AJ221" s="65">
        <f t="shared" si="26"/>
        <v>-138.24</v>
      </c>
      <c r="AK221" s="58">
        <f t="shared" si="27"/>
        <v>0</v>
      </c>
      <c r="AL221" s="58">
        <f t="shared" si="28"/>
        <v>0</v>
      </c>
      <c r="AM221" s="58">
        <f t="shared" si="29"/>
        <v>240</v>
      </c>
    </row>
    <row r="222" spans="2:39" ht="20.100000000000001" customHeight="1" x14ac:dyDescent="0.2">
      <c r="AA222">
        <f t="shared" si="21"/>
        <v>5</v>
      </c>
      <c r="AB222" s="24">
        <f t="shared" si="22"/>
        <v>0.6</v>
      </c>
      <c r="AC222" s="24">
        <f t="shared" si="17"/>
        <v>-3.5999999999999996</v>
      </c>
      <c r="AD222" s="24">
        <f t="shared" si="18"/>
        <v>-0.72</v>
      </c>
      <c r="AE222" s="56">
        <f t="shared" si="19"/>
        <v>-129.60000000000002</v>
      </c>
      <c r="AF222" s="24">
        <f t="shared" si="20"/>
        <v>-129.60001080000004</v>
      </c>
      <c r="AG222" s="39">
        <f t="shared" si="23"/>
        <v>0</v>
      </c>
      <c r="AH222" s="39">
        <f t="shared" si="24"/>
        <v>0</v>
      </c>
      <c r="AI222" s="65">
        <f t="shared" si="25"/>
        <v>14.4</v>
      </c>
      <c r="AJ222" s="65">
        <f t="shared" si="26"/>
        <v>-138.24</v>
      </c>
      <c r="AK222" s="58">
        <f t="shared" si="27"/>
        <v>0</v>
      </c>
      <c r="AL222" s="58">
        <f t="shared" si="28"/>
        <v>0</v>
      </c>
      <c r="AM222" s="58">
        <f t="shared" si="29"/>
        <v>240</v>
      </c>
    </row>
    <row r="223" spans="2:39" ht="20.100000000000001" customHeight="1" x14ac:dyDescent="0.2">
      <c r="AA223">
        <f t="shared" si="21"/>
        <v>6</v>
      </c>
      <c r="AB223" s="24">
        <f t="shared" si="22"/>
        <v>0.72</v>
      </c>
      <c r="AC223" s="24">
        <f t="shared" si="17"/>
        <v>-5.1840000000000002</v>
      </c>
      <c r="AD223" s="24">
        <f t="shared" si="18"/>
        <v>-1.2441599999999999</v>
      </c>
      <c r="AE223" s="56">
        <f t="shared" si="19"/>
        <v>-127.87200000000001</v>
      </c>
      <c r="AF223" s="24">
        <f t="shared" si="20"/>
        <v>-127.87202687385602</v>
      </c>
      <c r="AG223" s="39">
        <f t="shared" si="23"/>
        <v>0</v>
      </c>
      <c r="AH223" s="39">
        <f t="shared" si="24"/>
        <v>0</v>
      </c>
      <c r="AI223" s="65">
        <f t="shared" si="25"/>
        <v>14.4</v>
      </c>
      <c r="AJ223" s="65">
        <f t="shared" si="26"/>
        <v>-138.24</v>
      </c>
      <c r="AK223" s="58">
        <f t="shared" si="27"/>
        <v>0</v>
      </c>
      <c r="AL223" s="58">
        <f t="shared" si="28"/>
        <v>0</v>
      </c>
      <c r="AM223" s="58">
        <f t="shared" si="29"/>
        <v>240</v>
      </c>
    </row>
    <row r="224" spans="2:39" ht="20.100000000000001" customHeight="1" x14ac:dyDescent="0.2">
      <c r="AA224">
        <f t="shared" si="21"/>
        <v>7</v>
      </c>
      <c r="AB224" s="24">
        <f t="shared" si="22"/>
        <v>0.84</v>
      </c>
      <c r="AC224" s="24">
        <f t="shared" si="17"/>
        <v>-7.0559999999999983</v>
      </c>
      <c r="AD224" s="24">
        <f t="shared" si="18"/>
        <v>-1.9756799999999997</v>
      </c>
      <c r="AE224" s="56">
        <f t="shared" si="19"/>
        <v>-126.14400000000001</v>
      </c>
      <c r="AF224" s="24">
        <f t="shared" si="20"/>
        <v>-126.14405808499201</v>
      </c>
      <c r="AG224" s="39">
        <f t="shared" si="23"/>
        <v>0</v>
      </c>
      <c r="AH224" s="39">
        <f t="shared" si="24"/>
        <v>0</v>
      </c>
      <c r="AI224" s="65">
        <f t="shared" si="25"/>
        <v>14.4</v>
      </c>
      <c r="AJ224" s="65">
        <f t="shared" si="26"/>
        <v>-138.24</v>
      </c>
      <c r="AK224" s="58">
        <f t="shared" si="27"/>
        <v>0</v>
      </c>
      <c r="AL224" s="58">
        <f t="shared" si="28"/>
        <v>0</v>
      </c>
      <c r="AM224" s="58">
        <f t="shared" si="29"/>
        <v>240</v>
      </c>
    </row>
    <row r="225" spans="27:39" ht="20.100000000000001" customHeight="1" x14ac:dyDescent="0.2">
      <c r="AA225">
        <f t="shared" si="21"/>
        <v>8</v>
      </c>
      <c r="AB225" s="24">
        <f t="shared" si="22"/>
        <v>0.96</v>
      </c>
      <c r="AC225" s="24">
        <f t="shared" si="17"/>
        <v>-9.2159999999999993</v>
      </c>
      <c r="AD225" s="24">
        <f t="shared" si="18"/>
        <v>-2.9491199999999997</v>
      </c>
      <c r="AE225" s="56">
        <f t="shared" si="19"/>
        <v>-124.41600000000001</v>
      </c>
      <c r="AF225" s="24">
        <f t="shared" si="20"/>
        <v>-124.41611324620801</v>
      </c>
      <c r="AG225" s="39">
        <f t="shared" si="23"/>
        <v>0</v>
      </c>
      <c r="AH225" s="39">
        <f t="shared" si="24"/>
        <v>0</v>
      </c>
      <c r="AI225" s="65">
        <f t="shared" si="25"/>
        <v>14.4</v>
      </c>
      <c r="AJ225" s="65">
        <f t="shared" si="26"/>
        <v>-138.24</v>
      </c>
      <c r="AK225" s="58">
        <f t="shared" si="27"/>
        <v>0</v>
      </c>
      <c r="AL225" s="58">
        <f t="shared" si="28"/>
        <v>0</v>
      </c>
      <c r="AM225" s="58">
        <f t="shared" si="29"/>
        <v>240</v>
      </c>
    </row>
    <row r="226" spans="27:39" ht="20.100000000000001" customHeight="1" x14ac:dyDescent="0.2">
      <c r="AA226">
        <f t="shared" si="21"/>
        <v>9</v>
      </c>
      <c r="AB226" s="24">
        <f t="shared" si="22"/>
        <v>1.08</v>
      </c>
      <c r="AC226" s="24">
        <f t="shared" si="17"/>
        <v>-11.664000000000001</v>
      </c>
      <c r="AD226" s="24">
        <f t="shared" si="18"/>
        <v>-4.1990400000000001</v>
      </c>
      <c r="AE226" s="56">
        <f t="shared" si="19"/>
        <v>-122.688</v>
      </c>
      <c r="AF226" s="24">
        <f t="shared" si="20"/>
        <v>-122.688204073344</v>
      </c>
      <c r="AG226" s="39">
        <f t="shared" si="23"/>
        <v>0</v>
      </c>
      <c r="AH226" s="39">
        <f t="shared" si="24"/>
        <v>0</v>
      </c>
      <c r="AI226" s="65">
        <f t="shared" si="25"/>
        <v>14.4</v>
      </c>
      <c r="AJ226" s="65">
        <f t="shared" si="26"/>
        <v>-138.24</v>
      </c>
      <c r="AK226" s="58">
        <f t="shared" si="27"/>
        <v>0</v>
      </c>
      <c r="AL226" s="58">
        <f t="shared" si="28"/>
        <v>0</v>
      </c>
      <c r="AM226" s="58">
        <f t="shared" si="29"/>
        <v>240</v>
      </c>
    </row>
    <row r="227" spans="27:39" ht="20.100000000000001" customHeight="1" x14ac:dyDescent="0.2">
      <c r="AA227">
        <f t="shared" si="21"/>
        <v>10</v>
      </c>
      <c r="AB227" s="24">
        <f t="shared" si="22"/>
        <v>1.2</v>
      </c>
      <c r="AC227" s="24">
        <f t="shared" si="17"/>
        <v>-14.399999999999999</v>
      </c>
      <c r="AD227" s="24">
        <f t="shared" si="18"/>
        <v>-5.76</v>
      </c>
      <c r="AE227" s="56">
        <f t="shared" si="19"/>
        <v>-120.96000000000001</v>
      </c>
      <c r="AF227" s="24">
        <f t="shared" si="20"/>
        <v>-120.96034560000001</v>
      </c>
      <c r="AG227" s="39">
        <f t="shared" si="23"/>
        <v>0</v>
      </c>
      <c r="AH227" s="39">
        <f t="shared" si="24"/>
        <v>0</v>
      </c>
      <c r="AI227" s="65">
        <f t="shared" si="25"/>
        <v>14.4</v>
      </c>
      <c r="AJ227" s="65">
        <f t="shared" si="26"/>
        <v>-138.24</v>
      </c>
      <c r="AK227" s="58">
        <f t="shared" si="27"/>
        <v>0</v>
      </c>
      <c r="AL227" s="58">
        <f t="shared" si="28"/>
        <v>0</v>
      </c>
      <c r="AM227" s="58">
        <f t="shared" si="29"/>
        <v>240</v>
      </c>
    </row>
    <row r="228" spans="27:39" ht="20.100000000000001" customHeight="1" x14ac:dyDescent="0.2">
      <c r="AA228">
        <f t="shared" si="21"/>
        <v>11</v>
      </c>
      <c r="AB228" s="24">
        <f t="shared" si="22"/>
        <v>1.32</v>
      </c>
      <c r="AC228" s="24">
        <f t="shared" si="17"/>
        <v>-17.424000000000003</v>
      </c>
      <c r="AD228" s="24">
        <f t="shared" si="18"/>
        <v>-7.6665600000000005</v>
      </c>
      <c r="AE228" s="56">
        <f t="shared" si="19"/>
        <v>-119.232</v>
      </c>
      <c r="AF228" s="24">
        <f t="shared" si="20"/>
        <v>-119.232556592256</v>
      </c>
      <c r="AG228" s="39">
        <f t="shared" si="23"/>
        <v>0</v>
      </c>
      <c r="AH228" s="39">
        <f t="shared" si="24"/>
        <v>0</v>
      </c>
      <c r="AI228" s="65">
        <f t="shared" si="25"/>
        <v>14.4</v>
      </c>
      <c r="AJ228" s="65">
        <f t="shared" si="26"/>
        <v>-138.24</v>
      </c>
      <c r="AK228" s="58">
        <f t="shared" si="27"/>
        <v>0</v>
      </c>
      <c r="AL228" s="58">
        <f t="shared" si="28"/>
        <v>0</v>
      </c>
      <c r="AM228" s="58">
        <f t="shared" si="29"/>
        <v>240</v>
      </c>
    </row>
    <row r="229" spans="27:39" ht="20.100000000000001" customHeight="1" x14ac:dyDescent="0.2">
      <c r="AA229">
        <f t="shared" si="21"/>
        <v>12</v>
      </c>
      <c r="AB229" s="24">
        <f t="shared" si="22"/>
        <v>1.44</v>
      </c>
      <c r="AC229" s="24">
        <f t="shared" si="17"/>
        <v>-20.736000000000001</v>
      </c>
      <c r="AD229" s="24">
        <f t="shared" si="18"/>
        <v>-9.9532799999999995</v>
      </c>
      <c r="AE229" s="56">
        <f t="shared" si="19"/>
        <v>-117.504</v>
      </c>
      <c r="AF229" s="24">
        <f t="shared" si="20"/>
        <v>-117.50485996339201</v>
      </c>
      <c r="AG229" s="39">
        <f t="shared" si="23"/>
        <v>0</v>
      </c>
      <c r="AH229" s="39">
        <f t="shared" si="24"/>
        <v>0</v>
      </c>
      <c r="AI229" s="65">
        <f t="shared" si="25"/>
        <v>14.4</v>
      </c>
      <c r="AJ229" s="65">
        <f t="shared" si="26"/>
        <v>-138.24</v>
      </c>
      <c r="AK229" s="58">
        <f t="shared" si="27"/>
        <v>0</v>
      </c>
      <c r="AL229" s="58">
        <f t="shared" si="28"/>
        <v>0</v>
      </c>
      <c r="AM229" s="58">
        <f t="shared" si="29"/>
        <v>240</v>
      </c>
    </row>
    <row r="230" spans="27:39" ht="20.100000000000001" customHeight="1" x14ac:dyDescent="0.2">
      <c r="AA230">
        <f t="shared" si="21"/>
        <v>13</v>
      </c>
      <c r="AB230" s="24">
        <f t="shared" si="22"/>
        <v>1.56</v>
      </c>
      <c r="AC230" s="24">
        <f t="shared" si="17"/>
        <v>-24.336000000000002</v>
      </c>
      <c r="AD230" s="24">
        <f t="shared" si="18"/>
        <v>-12.654720000000001</v>
      </c>
      <c r="AE230" s="56">
        <f t="shared" si="19"/>
        <v>-115.77600000000001</v>
      </c>
      <c r="AF230" s="24">
        <f t="shared" si="20"/>
        <v>-115.77728318860801</v>
      </c>
      <c r="AG230" s="39">
        <f t="shared" si="23"/>
        <v>0</v>
      </c>
      <c r="AH230" s="39">
        <f t="shared" si="24"/>
        <v>0</v>
      </c>
      <c r="AI230" s="65">
        <f t="shared" si="25"/>
        <v>14.4</v>
      </c>
      <c r="AJ230" s="65">
        <f t="shared" si="26"/>
        <v>-138.24</v>
      </c>
      <c r="AK230" s="58">
        <f t="shared" si="27"/>
        <v>0</v>
      </c>
      <c r="AL230" s="58">
        <f t="shared" si="28"/>
        <v>0</v>
      </c>
      <c r="AM230" s="58">
        <f t="shared" si="29"/>
        <v>240</v>
      </c>
    </row>
    <row r="231" spans="27:39" ht="20.100000000000001" customHeight="1" x14ac:dyDescent="0.2">
      <c r="AA231">
        <f t="shared" si="21"/>
        <v>14</v>
      </c>
      <c r="AB231" s="24">
        <f t="shared" si="22"/>
        <v>1.68</v>
      </c>
      <c r="AC231" s="24">
        <f t="shared" si="17"/>
        <v>-28.223999999999993</v>
      </c>
      <c r="AD231" s="24">
        <f t="shared" si="18"/>
        <v>-15.805439999999997</v>
      </c>
      <c r="AE231" s="56">
        <f t="shared" si="19"/>
        <v>-114.048</v>
      </c>
      <c r="AF231" s="24">
        <f t="shared" si="20"/>
        <v>-114.04985871974401</v>
      </c>
      <c r="AG231" s="39">
        <f t="shared" si="23"/>
        <v>0</v>
      </c>
      <c r="AH231" s="39">
        <f t="shared" si="24"/>
        <v>0</v>
      </c>
      <c r="AI231" s="65">
        <f t="shared" si="25"/>
        <v>14.4</v>
      </c>
      <c r="AJ231" s="65">
        <f t="shared" si="26"/>
        <v>-138.24</v>
      </c>
      <c r="AK231" s="58">
        <f t="shared" si="27"/>
        <v>0</v>
      </c>
      <c r="AL231" s="58">
        <f t="shared" si="28"/>
        <v>0</v>
      </c>
      <c r="AM231" s="58">
        <f t="shared" si="29"/>
        <v>240</v>
      </c>
    </row>
    <row r="232" spans="27:39" ht="20.100000000000001" customHeight="1" x14ac:dyDescent="0.2">
      <c r="AA232">
        <f t="shared" si="21"/>
        <v>15</v>
      </c>
      <c r="AB232" s="24">
        <f t="shared" si="22"/>
        <v>1.8</v>
      </c>
      <c r="AC232" s="24">
        <f t="shared" si="17"/>
        <v>-32.4</v>
      </c>
      <c r="AD232" s="24">
        <f t="shared" si="18"/>
        <v>-19.440000000000005</v>
      </c>
      <c r="AE232" s="56">
        <f t="shared" si="19"/>
        <v>-112.32000000000001</v>
      </c>
      <c r="AF232" s="24">
        <f t="shared" si="20"/>
        <v>-112.32262440000001</v>
      </c>
      <c r="AG232" s="39">
        <f t="shared" si="23"/>
        <v>0</v>
      </c>
      <c r="AH232" s="39">
        <f t="shared" si="24"/>
        <v>0</v>
      </c>
      <c r="AI232" s="65">
        <f t="shared" si="25"/>
        <v>14.4</v>
      </c>
      <c r="AJ232" s="65">
        <f t="shared" si="26"/>
        <v>-138.24</v>
      </c>
      <c r="AK232" s="58">
        <f t="shared" si="27"/>
        <v>0</v>
      </c>
      <c r="AL232" s="58">
        <f t="shared" si="28"/>
        <v>0</v>
      </c>
      <c r="AM232" s="58">
        <f t="shared" si="29"/>
        <v>240</v>
      </c>
    </row>
    <row r="233" spans="27:39" ht="20.100000000000001" customHeight="1" x14ac:dyDescent="0.2">
      <c r="AA233">
        <f t="shared" si="21"/>
        <v>16</v>
      </c>
      <c r="AB233" s="24">
        <f t="shared" si="22"/>
        <v>1.92</v>
      </c>
      <c r="AC233" s="24">
        <f t="shared" si="17"/>
        <v>-36.863999999999997</v>
      </c>
      <c r="AD233" s="24">
        <f t="shared" si="18"/>
        <v>-23.592959999999998</v>
      </c>
      <c r="AE233" s="56">
        <f t="shared" si="19"/>
        <v>-110.59200000000001</v>
      </c>
      <c r="AF233" s="24">
        <f t="shared" si="20"/>
        <v>-110.59562387865601</v>
      </c>
      <c r="AG233" s="39">
        <f t="shared" si="23"/>
        <v>0</v>
      </c>
      <c r="AH233" s="39">
        <f t="shared" si="24"/>
        <v>0</v>
      </c>
      <c r="AI233" s="65">
        <f t="shared" si="25"/>
        <v>14.4</v>
      </c>
      <c r="AJ233" s="65">
        <f t="shared" si="26"/>
        <v>-138.24</v>
      </c>
      <c r="AK233" s="58">
        <f t="shared" si="27"/>
        <v>0</v>
      </c>
      <c r="AL233" s="58">
        <f t="shared" si="28"/>
        <v>0</v>
      </c>
      <c r="AM233" s="58">
        <f t="shared" si="29"/>
        <v>240</v>
      </c>
    </row>
    <row r="234" spans="27:39" ht="20.100000000000001" customHeight="1" x14ac:dyDescent="0.2">
      <c r="AA234">
        <f t="shared" si="21"/>
        <v>17</v>
      </c>
      <c r="AB234" s="24">
        <f t="shared" si="22"/>
        <v>2.04</v>
      </c>
      <c r="AC234" s="24">
        <f t="shared" si="17"/>
        <v>-41.616</v>
      </c>
      <c r="AD234" s="24">
        <f t="shared" si="18"/>
        <v>-28.298879999999997</v>
      </c>
      <c r="AE234" s="56">
        <f t="shared" si="19"/>
        <v>-108.864</v>
      </c>
      <c r="AF234" s="24">
        <f t="shared" si="20"/>
        <v>-108.868907025792</v>
      </c>
      <c r="AG234" s="39">
        <f t="shared" si="23"/>
        <v>0</v>
      </c>
      <c r="AH234" s="39">
        <f t="shared" si="24"/>
        <v>0</v>
      </c>
      <c r="AI234" s="65">
        <f t="shared" si="25"/>
        <v>14.4</v>
      </c>
      <c r="AJ234" s="65">
        <f t="shared" si="26"/>
        <v>-138.24</v>
      </c>
      <c r="AK234" s="58">
        <f t="shared" si="27"/>
        <v>0</v>
      </c>
      <c r="AL234" s="58">
        <f t="shared" si="28"/>
        <v>0</v>
      </c>
      <c r="AM234" s="58">
        <f t="shared" si="29"/>
        <v>240</v>
      </c>
    </row>
    <row r="235" spans="27:39" ht="20.100000000000001" customHeight="1" x14ac:dyDescent="0.2">
      <c r="AA235">
        <f t="shared" si="21"/>
        <v>18</v>
      </c>
      <c r="AB235" s="24">
        <f t="shared" si="22"/>
        <v>2.16</v>
      </c>
      <c r="AC235" s="24">
        <f t="shared" si="17"/>
        <v>-46.656000000000006</v>
      </c>
      <c r="AD235" s="24">
        <f t="shared" si="18"/>
        <v>-33.592320000000001</v>
      </c>
      <c r="AE235" s="56">
        <f t="shared" si="19"/>
        <v>-107.13600000000001</v>
      </c>
      <c r="AF235" s="24">
        <f t="shared" si="20"/>
        <v>-107.14253034700801</v>
      </c>
      <c r="AG235" s="39">
        <f t="shared" si="23"/>
        <v>0</v>
      </c>
      <c r="AH235" s="39">
        <f t="shared" si="24"/>
        <v>0</v>
      </c>
      <c r="AI235" s="65">
        <f t="shared" si="25"/>
        <v>14.4</v>
      </c>
      <c r="AJ235" s="65">
        <f t="shared" si="26"/>
        <v>-138.24</v>
      </c>
      <c r="AK235" s="58">
        <f t="shared" si="27"/>
        <v>0</v>
      </c>
      <c r="AL235" s="58">
        <f t="shared" si="28"/>
        <v>0</v>
      </c>
      <c r="AM235" s="58">
        <f t="shared" si="29"/>
        <v>240</v>
      </c>
    </row>
    <row r="236" spans="27:39" ht="20.100000000000001" customHeight="1" x14ac:dyDescent="0.2">
      <c r="AA236">
        <f t="shared" si="21"/>
        <v>19</v>
      </c>
      <c r="AB236" s="24">
        <f t="shared" si="22"/>
        <v>2.2799999999999998</v>
      </c>
      <c r="AC236" s="24">
        <f t="shared" si="17"/>
        <v>-51.984000000000002</v>
      </c>
      <c r="AD236" s="24">
        <f t="shared" si="18"/>
        <v>-39.507839999999995</v>
      </c>
      <c r="AE236" s="56">
        <f t="shared" si="19"/>
        <v>-105.40800000000002</v>
      </c>
      <c r="AF236" s="24">
        <f t="shared" si="20"/>
        <v>-105.41655739814402</v>
      </c>
      <c r="AG236" s="39">
        <f t="shared" si="23"/>
        <v>0</v>
      </c>
      <c r="AH236" s="39">
        <f t="shared" si="24"/>
        <v>0</v>
      </c>
      <c r="AI236" s="65">
        <f t="shared" si="25"/>
        <v>14.4</v>
      </c>
      <c r="AJ236" s="65">
        <f t="shared" si="26"/>
        <v>-138.24</v>
      </c>
      <c r="AK236" s="58">
        <f t="shared" si="27"/>
        <v>0</v>
      </c>
      <c r="AL236" s="58">
        <f t="shared" si="28"/>
        <v>0</v>
      </c>
      <c r="AM236" s="58">
        <f t="shared" si="29"/>
        <v>240</v>
      </c>
    </row>
    <row r="237" spans="27:39" ht="20.100000000000001" customHeight="1" x14ac:dyDescent="0.2">
      <c r="AA237">
        <f t="shared" si="21"/>
        <v>20</v>
      </c>
      <c r="AB237" s="24">
        <f t="shared" si="22"/>
        <v>2.4</v>
      </c>
      <c r="AC237" s="24">
        <f t="shared" si="17"/>
        <v>-57.599999999999994</v>
      </c>
      <c r="AD237" s="24">
        <f t="shared" si="18"/>
        <v>-46.08</v>
      </c>
      <c r="AE237" s="56">
        <f t="shared" si="19"/>
        <v>-103.68</v>
      </c>
      <c r="AF237" s="24">
        <f t="shared" si="20"/>
        <v>-103.69105920000001</v>
      </c>
      <c r="AG237" s="39">
        <f t="shared" si="23"/>
        <v>0</v>
      </c>
      <c r="AH237" s="39">
        <f t="shared" si="24"/>
        <v>0</v>
      </c>
      <c r="AI237" s="65">
        <f t="shared" si="25"/>
        <v>14.4</v>
      </c>
      <c r="AJ237" s="65">
        <f t="shared" si="26"/>
        <v>-138.24</v>
      </c>
      <c r="AK237" s="58">
        <f t="shared" si="27"/>
        <v>0</v>
      </c>
      <c r="AL237" s="58">
        <f t="shared" si="28"/>
        <v>0</v>
      </c>
      <c r="AM237" s="58">
        <f t="shared" si="29"/>
        <v>240</v>
      </c>
    </row>
    <row r="238" spans="27:39" ht="20.100000000000001" customHeight="1" x14ac:dyDescent="0.2">
      <c r="AA238">
        <f t="shared" si="21"/>
        <v>21</v>
      </c>
      <c r="AB238" s="24">
        <f t="shared" si="22"/>
        <v>2.52</v>
      </c>
      <c r="AC238" s="24">
        <f t="shared" si="17"/>
        <v>-63.503999999999998</v>
      </c>
      <c r="AD238" s="24">
        <f t="shared" si="18"/>
        <v>-53.343360000000004</v>
      </c>
      <c r="AE238" s="56">
        <f t="shared" si="19"/>
        <v>-101.952</v>
      </c>
      <c r="AF238" s="24">
        <f t="shared" si="20"/>
        <v>-101.966114653056</v>
      </c>
      <c r="AG238" s="39">
        <f t="shared" si="23"/>
        <v>0</v>
      </c>
      <c r="AH238" s="39">
        <f t="shared" si="24"/>
        <v>0</v>
      </c>
      <c r="AI238" s="65">
        <f t="shared" si="25"/>
        <v>14.4</v>
      </c>
      <c r="AJ238" s="65">
        <f t="shared" si="26"/>
        <v>-138.24</v>
      </c>
      <c r="AK238" s="58">
        <f t="shared" si="27"/>
        <v>0</v>
      </c>
      <c r="AL238" s="58">
        <f t="shared" si="28"/>
        <v>0</v>
      </c>
      <c r="AM238" s="58">
        <f t="shared" si="29"/>
        <v>240</v>
      </c>
    </row>
    <row r="239" spans="27:39" ht="20.100000000000001" customHeight="1" x14ac:dyDescent="0.2">
      <c r="AA239">
        <f t="shared" si="21"/>
        <v>22</v>
      </c>
      <c r="AB239" s="24">
        <f t="shared" si="22"/>
        <v>2.64</v>
      </c>
      <c r="AC239" s="24">
        <f t="shared" si="17"/>
        <v>-69.696000000000012</v>
      </c>
      <c r="AD239" s="24">
        <f t="shared" si="18"/>
        <v>-61.332480000000004</v>
      </c>
      <c r="AE239" s="56">
        <f t="shared" si="19"/>
        <v>-100.224</v>
      </c>
      <c r="AF239" s="24">
        <f t="shared" si="20"/>
        <v>-100.241810952192</v>
      </c>
      <c r="AG239" s="39">
        <f t="shared" si="23"/>
        <v>0</v>
      </c>
      <c r="AH239" s="39">
        <f t="shared" si="24"/>
        <v>0</v>
      </c>
      <c r="AI239" s="65">
        <f t="shared" si="25"/>
        <v>14.4</v>
      </c>
      <c r="AJ239" s="65">
        <f t="shared" si="26"/>
        <v>-138.24</v>
      </c>
      <c r="AK239" s="58">
        <f t="shared" si="27"/>
        <v>0</v>
      </c>
      <c r="AL239" s="58">
        <f t="shared" si="28"/>
        <v>0</v>
      </c>
      <c r="AM239" s="58">
        <f t="shared" si="29"/>
        <v>240</v>
      </c>
    </row>
    <row r="240" spans="27:39" ht="20.100000000000001" customHeight="1" x14ac:dyDescent="0.2">
      <c r="AA240">
        <f t="shared" si="21"/>
        <v>23</v>
      </c>
      <c r="AB240" s="24">
        <f t="shared" si="22"/>
        <v>2.76</v>
      </c>
      <c r="AC240" s="24">
        <f t="shared" si="17"/>
        <v>-76.175999999999988</v>
      </c>
      <c r="AD240" s="24">
        <f t="shared" si="18"/>
        <v>-70.081919999999982</v>
      </c>
      <c r="AE240" s="56">
        <f t="shared" si="19"/>
        <v>-98.496000000000009</v>
      </c>
      <c r="AF240" s="24">
        <f t="shared" si="20"/>
        <v>-98.518244001408007</v>
      </c>
      <c r="AG240" s="39">
        <f t="shared" si="23"/>
        <v>0</v>
      </c>
      <c r="AH240" s="39">
        <f t="shared" si="24"/>
        <v>0</v>
      </c>
      <c r="AI240" s="65">
        <f t="shared" si="25"/>
        <v>14.4</v>
      </c>
      <c r="AJ240" s="65">
        <f t="shared" si="26"/>
        <v>-138.24</v>
      </c>
      <c r="AK240" s="58">
        <f t="shared" si="27"/>
        <v>0</v>
      </c>
      <c r="AL240" s="58">
        <f t="shared" si="28"/>
        <v>0</v>
      </c>
      <c r="AM240" s="58">
        <f t="shared" si="29"/>
        <v>240</v>
      </c>
    </row>
    <row r="241" spans="27:39" ht="20.100000000000001" customHeight="1" x14ac:dyDescent="0.2">
      <c r="AA241">
        <f t="shared" si="21"/>
        <v>24</v>
      </c>
      <c r="AB241" s="24">
        <f t="shared" si="22"/>
        <v>2.88</v>
      </c>
      <c r="AC241" s="24">
        <f t="shared" si="17"/>
        <v>-82.944000000000003</v>
      </c>
      <c r="AD241" s="24">
        <f t="shared" si="18"/>
        <v>-79.626239999999996</v>
      </c>
      <c r="AE241" s="56">
        <f t="shared" si="19"/>
        <v>-96.768000000000001</v>
      </c>
      <c r="AF241" s="24">
        <f t="shared" si="20"/>
        <v>-96.795518828544004</v>
      </c>
      <c r="AG241" s="39">
        <f t="shared" si="23"/>
        <v>0</v>
      </c>
      <c r="AH241" s="39">
        <f t="shared" si="24"/>
        <v>0</v>
      </c>
      <c r="AI241" s="65">
        <f t="shared" si="25"/>
        <v>14.4</v>
      </c>
      <c r="AJ241" s="65">
        <f t="shared" si="26"/>
        <v>-138.24</v>
      </c>
      <c r="AK241" s="58">
        <f t="shared" si="27"/>
        <v>0</v>
      </c>
      <c r="AL241" s="58">
        <f t="shared" si="28"/>
        <v>0</v>
      </c>
      <c r="AM241" s="58">
        <f t="shared" si="29"/>
        <v>240</v>
      </c>
    </row>
    <row r="242" spans="27:39" ht="20.100000000000001" customHeight="1" x14ac:dyDescent="0.2">
      <c r="AA242">
        <f t="shared" si="21"/>
        <v>25</v>
      </c>
      <c r="AB242" s="24">
        <f t="shared" si="22"/>
        <v>3</v>
      </c>
      <c r="AC242" s="24">
        <f t="shared" si="17"/>
        <v>-90</v>
      </c>
      <c r="AD242" s="24">
        <f t="shared" si="18"/>
        <v>-90</v>
      </c>
      <c r="AE242" s="56">
        <f t="shared" si="19"/>
        <v>-95.04</v>
      </c>
      <c r="AF242" s="24">
        <f t="shared" si="20"/>
        <v>-95.073750000000004</v>
      </c>
      <c r="AG242" s="39">
        <f t="shared" si="23"/>
        <v>0</v>
      </c>
      <c r="AH242" s="39">
        <f t="shared" si="24"/>
        <v>0</v>
      </c>
      <c r="AI242" s="65">
        <f t="shared" si="25"/>
        <v>14.4</v>
      </c>
      <c r="AJ242" s="65">
        <f t="shared" si="26"/>
        <v>-138.24</v>
      </c>
      <c r="AK242" s="58">
        <f t="shared" si="27"/>
        <v>0</v>
      </c>
      <c r="AL242" s="58">
        <f t="shared" si="28"/>
        <v>0</v>
      </c>
      <c r="AM242" s="58">
        <f t="shared" si="29"/>
        <v>240</v>
      </c>
    </row>
    <row r="243" spans="27:39" ht="20.100000000000001" customHeight="1" x14ac:dyDescent="0.2">
      <c r="AA243">
        <f t="shared" si="21"/>
        <v>26</v>
      </c>
      <c r="AB243" s="24">
        <f t="shared" si="22"/>
        <v>3.12</v>
      </c>
      <c r="AC243" s="24">
        <f t="shared" si="17"/>
        <v>-97.344000000000008</v>
      </c>
      <c r="AD243" s="24">
        <f t="shared" si="18"/>
        <v>-101.23776000000001</v>
      </c>
      <c r="AE243" s="56">
        <f t="shared" si="19"/>
        <v>-93.312000000000012</v>
      </c>
      <c r="AF243" s="24">
        <f t="shared" si="20"/>
        <v>-93.353062035456006</v>
      </c>
      <c r="AG243" s="39">
        <f t="shared" si="23"/>
        <v>0</v>
      </c>
      <c r="AH243" s="39">
        <f t="shared" si="24"/>
        <v>0</v>
      </c>
      <c r="AI243" s="65">
        <f t="shared" si="25"/>
        <v>14.4</v>
      </c>
      <c r="AJ243" s="65">
        <f t="shared" si="26"/>
        <v>-138.24</v>
      </c>
      <c r="AK243" s="58">
        <f t="shared" si="27"/>
        <v>0</v>
      </c>
      <c r="AL243" s="58">
        <f t="shared" si="28"/>
        <v>0</v>
      </c>
      <c r="AM243" s="58">
        <f t="shared" si="29"/>
        <v>240</v>
      </c>
    </row>
    <row r="244" spans="27:39" ht="20.100000000000001" customHeight="1" x14ac:dyDescent="0.2">
      <c r="AA244">
        <f t="shared" si="21"/>
        <v>27</v>
      </c>
      <c r="AB244" s="24">
        <f t="shared" si="22"/>
        <v>3.24</v>
      </c>
      <c r="AC244" s="24">
        <f t="shared" si="17"/>
        <v>-104.97600000000001</v>
      </c>
      <c r="AD244" s="24">
        <f t="shared" si="18"/>
        <v>-113.37408000000003</v>
      </c>
      <c r="AE244" s="56">
        <f t="shared" si="19"/>
        <v>-91.584000000000003</v>
      </c>
      <c r="AF244" s="24">
        <f t="shared" si="20"/>
        <v>-91.633589822592</v>
      </c>
      <c r="AG244" s="39">
        <f t="shared" si="23"/>
        <v>0</v>
      </c>
      <c r="AH244" s="39">
        <f t="shared" si="24"/>
        <v>0</v>
      </c>
      <c r="AI244" s="65">
        <f t="shared" si="25"/>
        <v>14.4</v>
      </c>
      <c r="AJ244" s="65">
        <f t="shared" si="26"/>
        <v>-138.24</v>
      </c>
      <c r="AK244" s="58">
        <f t="shared" si="27"/>
        <v>0</v>
      </c>
      <c r="AL244" s="58">
        <f t="shared" si="28"/>
        <v>0</v>
      </c>
      <c r="AM244" s="58">
        <f t="shared" si="29"/>
        <v>240</v>
      </c>
    </row>
    <row r="245" spans="27:39" ht="20.100000000000001" customHeight="1" x14ac:dyDescent="0.2">
      <c r="AA245">
        <f t="shared" si="21"/>
        <v>28</v>
      </c>
      <c r="AB245" s="24">
        <f t="shared" si="22"/>
        <v>3.36</v>
      </c>
      <c r="AC245" s="24">
        <f t="shared" si="17"/>
        <v>-112.89599999999997</v>
      </c>
      <c r="AD245" s="24">
        <f t="shared" si="18"/>
        <v>-126.44351999999998</v>
      </c>
      <c r="AE245" s="56">
        <f t="shared" si="19"/>
        <v>-89.856000000000009</v>
      </c>
      <c r="AF245" s="24">
        <f t="shared" si="20"/>
        <v>-89.915479031808005</v>
      </c>
      <c r="AG245" s="39">
        <f t="shared" si="23"/>
        <v>0</v>
      </c>
      <c r="AH245" s="39">
        <f t="shared" si="24"/>
        <v>0</v>
      </c>
      <c r="AI245" s="65">
        <f t="shared" si="25"/>
        <v>14.4</v>
      </c>
      <c r="AJ245" s="65">
        <f t="shared" si="26"/>
        <v>-138.24</v>
      </c>
      <c r="AK245" s="58">
        <f t="shared" si="27"/>
        <v>0</v>
      </c>
      <c r="AL245" s="58">
        <f t="shared" si="28"/>
        <v>0</v>
      </c>
      <c r="AM245" s="58">
        <f t="shared" si="29"/>
        <v>240</v>
      </c>
    </row>
    <row r="246" spans="27:39" ht="20.100000000000001" customHeight="1" x14ac:dyDescent="0.2">
      <c r="AA246">
        <f t="shared" si="21"/>
        <v>29</v>
      </c>
      <c r="AB246" s="24">
        <f t="shared" si="22"/>
        <v>3.48</v>
      </c>
      <c r="AC246" s="24">
        <f t="shared" si="17"/>
        <v>-121.104</v>
      </c>
      <c r="AD246" s="24">
        <f t="shared" si="18"/>
        <v>-140.48064000000002</v>
      </c>
      <c r="AE246" s="56">
        <f t="shared" si="19"/>
        <v>-88.128000000000014</v>
      </c>
      <c r="AF246" s="24">
        <f t="shared" si="20"/>
        <v>-88.198886530944009</v>
      </c>
      <c r="AG246" s="39">
        <f t="shared" si="23"/>
        <v>0</v>
      </c>
      <c r="AH246" s="39">
        <f t="shared" si="24"/>
        <v>0</v>
      </c>
      <c r="AI246" s="65">
        <f t="shared" si="25"/>
        <v>14.4</v>
      </c>
      <c r="AJ246" s="65">
        <f t="shared" si="26"/>
        <v>-138.24</v>
      </c>
      <c r="AK246" s="58">
        <f t="shared" si="27"/>
        <v>0</v>
      </c>
      <c r="AL246" s="58">
        <f t="shared" si="28"/>
        <v>0</v>
      </c>
      <c r="AM246" s="58">
        <f t="shared" si="29"/>
        <v>240</v>
      </c>
    </row>
    <row r="247" spans="27:39" ht="20.100000000000001" customHeight="1" x14ac:dyDescent="0.2">
      <c r="AA247">
        <f t="shared" si="21"/>
        <v>30</v>
      </c>
      <c r="AB247" s="24">
        <f t="shared" si="22"/>
        <v>3.6</v>
      </c>
      <c r="AC247" s="24">
        <f t="shared" si="17"/>
        <v>-129.6</v>
      </c>
      <c r="AD247" s="24">
        <f t="shared" si="18"/>
        <v>-155.52000000000004</v>
      </c>
      <c r="AE247" s="56">
        <f t="shared" si="19"/>
        <v>-86.4</v>
      </c>
      <c r="AF247" s="24">
        <f t="shared" si="20"/>
        <v>-86.483980800000012</v>
      </c>
      <c r="AG247" s="39">
        <f t="shared" si="23"/>
        <v>0</v>
      </c>
      <c r="AH247" s="39">
        <f t="shared" si="24"/>
        <v>0</v>
      </c>
      <c r="AI247" s="65">
        <f t="shared" si="25"/>
        <v>14.4</v>
      </c>
      <c r="AJ247" s="65">
        <f t="shared" si="26"/>
        <v>-138.24</v>
      </c>
      <c r="AK247" s="58">
        <f t="shared" si="27"/>
        <v>0</v>
      </c>
      <c r="AL247" s="58">
        <f t="shared" si="28"/>
        <v>0</v>
      </c>
      <c r="AM247" s="58">
        <f t="shared" si="29"/>
        <v>240</v>
      </c>
    </row>
    <row r="248" spans="27:39" ht="20.100000000000001" customHeight="1" x14ac:dyDescent="0.2">
      <c r="AA248">
        <f t="shared" si="21"/>
        <v>31</v>
      </c>
      <c r="AB248" s="24">
        <f t="shared" si="22"/>
        <v>3.72</v>
      </c>
      <c r="AC248" s="24">
        <f t="shared" si="17"/>
        <v>-138.38400000000001</v>
      </c>
      <c r="AD248" s="24">
        <f t="shared" si="18"/>
        <v>-171.59616000000003</v>
      </c>
      <c r="AE248" s="56">
        <f t="shared" si="19"/>
        <v>-84.671999999999997</v>
      </c>
      <c r="AF248" s="24">
        <f t="shared" si="20"/>
        <v>-84.770942345856</v>
      </c>
      <c r="AG248" s="39">
        <f t="shared" si="23"/>
        <v>0</v>
      </c>
      <c r="AH248" s="39">
        <f t="shared" si="24"/>
        <v>0</v>
      </c>
      <c r="AI248" s="65">
        <f t="shared" si="25"/>
        <v>14.4</v>
      </c>
      <c r="AJ248" s="65">
        <f t="shared" si="26"/>
        <v>-138.24</v>
      </c>
      <c r="AK248" s="58">
        <f t="shared" si="27"/>
        <v>0</v>
      </c>
      <c r="AL248" s="58">
        <f t="shared" si="28"/>
        <v>0</v>
      </c>
      <c r="AM248" s="58">
        <f t="shared" si="29"/>
        <v>240</v>
      </c>
    </row>
    <row r="249" spans="27:39" ht="20.100000000000001" customHeight="1" x14ac:dyDescent="0.2">
      <c r="AA249">
        <f t="shared" si="21"/>
        <v>32</v>
      </c>
      <c r="AB249" s="24">
        <f t="shared" si="22"/>
        <v>3.84</v>
      </c>
      <c r="AC249" s="24">
        <f t="shared" ref="AC249:AC280" si="30" xml:space="preserve"> IF( AB249 &lt;= AK249, AG249, AG249 - AL249*(AB249 - AK249) - (AM249 - AL249)*(AB249 - AK249)^2/(2*(L - AK249))   )</f>
        <v>-147.45599999999999</v>
      </c>
      <c r="AD249" s="24">
        <f t="shared" ref="AD249:AD280" si="31" xml:space="preserve"> IF( AB249 &lt;= AK249,  AH249 + AG249*AB249,   AH249 + AG249*AB249  - AL249*(AB249 - AK249)^2/2 - (AM249 - AL249)*(AB249 - AK249)^3/(6*(L - AK249) )   )</f>
        <v>-188.74367999999998</v>
      </c>
      <c r="AE249" s="56">
        <f t="shared" ref="AE249:AE280" si="32" xml:space="preserve"> AJ249 +  AI249*AB249 + AH249*AB249^2*100000/(2*E*I) + AG249*AB249^3*100000/(6*E*I)</f>
        <v>-82.944000000000017</v>
      </c>
      <c r="AF249" s="24">
        <f t="shared" ref="AF249:AF280" si="33" xml:space="preserve"> IF( AB249 &lt;= AK249,  AE249,        AE249  - AL249*(AB249 - AK249)^4*100000/(24*E*I) - (AM249 - AL249)*(AB249 - AK249)^5*100000/(120*E*I*(L - AK249) )  )</f>
        <v>-83.05996411699202</v>
      </c>
      <c r="AG249" s="39">
        <f t="shared" si="23"/>
        <v>0</v>
      </c>
      <c r="AH249" s="39">
        <f t="shared" si="24"/>
        <v>0</v>
      </c>
      <c r="AI249" s="65">
        <f t="shared" si="25"/>
        <v>14.4</v>
      </c>
      <c r="AJ249" s="65">
        <f t="shared" si="26"/>
        <v>-138.24</v>
      </c>
      <c r="AK249" s="58">
        <f t="shared" si="27"/>
        <v>0</v>
      </c>
      <c r="AL249" s="58">
        <f t="shared" si="28"/>
        <v>0</v>
      </c>
      <c r="AM249" s="58">
        <f t="shared" si="29"/>
        <v>240</v>
      </c>
    </row>
    <row r="250" spans="27:39" ht="20.100000000000001" customHeight="1" x14ac:dyDescent="0.2">
      <c r="AA250">
        <f t="shared" si="21"/>
        <v>33</v>
      </c>
      <c r="AB250" s="24">
        <f t="shared" si="22"/>
        <v>3.96</v>
      </c>
      <c r="AC250" s="24">
        <f t="shared" si="30"/>
        <v>-156.816</v>
      </c>
      <c r="AD250" s="24">
        <f t="shared" si="31"/>
        <v>-206.99711999999997</v>
      </c>
      <c r="AE250" s="56">
        <f t="shared" si="32"/>
        <v>-81.216000000000008</v>
      </c>
      <c r="AF250" s="24">
        <f t="shared" si="33"/>
        <v>-81.351251918208007</v>
      </c>
      <c r="AG250" s="39">
        <f t="shared" si="23"/>
        <v>0</v>
      </c>
      <c r="AH250" s="39">
        <f t="shared" si="24"/>
        <v>0</v>
      </c>
      <c r="AI250" s="65">
        <f t="shared" si="25"/>
        <v>14.4</v>
      </c>
      <c r="AJ250" s="65">
        <f t="shared" si="26"/>
        <v>-138.24</v>
      </c>
      <c r="AK250" s="58">
        <f t="shared" si="27"/>
        <v>0</v>
      </c>
      <c r="AL250" s="58">
        <f t="shared" si="28"/>
        <v>0</v>
      </c>
      <c r="AM250" s="58">
        <f t="shared" si="29"/>
        <v>240</v>
      </c>
    </row>
    <row r="251" spans="27:39" ht="20.100000000000001" customHeight="1" x14ac:dyDescent="0.2">
      <c r="AA251">
        <f t="shared" si="21"/>
        <v>34</v>
      </c>
      <c r="AB251" s="24">
        <f t="shared" si="22"/>
        <v>4.08</v>
      </c>
      <c r="AC251" s="24">
        <f t="shared" si="30"/>
        <v>-166.464</v>
      </c>
      <c r="AD251" s="24">
        <f t="shared" si="31"/>
        <v>-226.39103999999998</v>
      </c>
      <c r="AE251" s="56">
        <f t="shared" si="32"/>
        <v>-79.488</v>
      </c>
      <c r="AF251" s="24">
        <f t="shared" si="33"/>
        <v>-79.645024825343995</v>
      </c>
      <c r="AG251" s="39">
        <f t="shared" si="23"/>
        <v>0</v>
      </c>
      <c r="AH251" s="39">
        <f t="shared" si="24"/>
        <v>0</v>
      </c>
      <c r="AI251" s="65">
        <f t="shared" si="25"/>
        <v>14.4</v>
      </c>
      <c r="AJ251" s="65">
        <f t="shared" si="26"/>
        <v>-138.24</v>
      </c>
      <c r="AK251" s="58">
        <f t="shared" si="27"/>
        <v>0</v>
      </c>
      <c r="AL251" s="58">
        <f t="shared" si="28"/>
        <v>0</v>
      </c>
      <c r="AM251" s="58">
        <f t="shared" si="29"/>
        <v>240</v>
      </c>
    </row>
    <row r="252" spans="27:39" ht="20.100000000000001" customHeight="1" x14ac:dyDescent="0.2">
      <c r="AA252">
        <f t="shared" si="21"/>
        <v>35</v>
      </c>
      <c r="AB252" s="24">
        <f t="shared" si="22"/>
        <v>4.2</v>
      </c>
      <c r="AC252" s="24">
        <f t="shared" si="30"/>
        <v>-176.4</v>
      </c>
      <c r="AD252" s="24">
        <f t="shared" si="31"/>
        <v>-246.96000000000004</v>
      </c>
      <c r="AE252" s="56">
        <f t="shared" si="32"/>
        <v>-77.760000000000005</v>
      </c>
      <c r="AF252" s="24">
        <f t="shared" si="33"/>
        <v>-77.941515600000002</v>
      </c>
      <c r="AG252" s="39">
        <f t="shared" si="23"/>
        <v>0</v>
      </c>
      <c r="AH252" s="39">
        <f t="shared" si="24"/>
        <v>0</v>
      </c>
      <c r="AI252" s="65">
        <f t="shared" si="25"/>
        <v>14.4</v>
      </c>
      <c r="AJ252" s="65">
        <f t="shared" si="26"/>
        <v>-138.24</v>
      </c>
      <c r="AK252" s="58">
        <f t="shared" si="27"/>
        <v>0</v>
      </c>
      <c r="AL252" s="58">
        <f t="shared" si="28"/>
        <v>0</v>
      </c>
      <c r="AM252" s="58">
        <f t="shared" si="29"/>
        <v>240</v>
      </c>
    </row>
    <row r="253" spans="27:39" ht="20.100000000000001" customHeight="1" x14ac:dyDescent="0.2">
      <c r="AA253">
        <f t="shared" si="21"/>
        <v>36</v>
      </c>
      <c r="AB253" s="24">
        <f t="shared" si="22"/>
        <v>4.32</v>
      </c>
      <c r="AC253" s="24">
        <f t="shared" si="30"/>
        <v>-186.62400000000002</v>
      </c>
      <c r="AD253" s="24">
        <f t="shared" si="31"/>
        <v>-268.73856000000001</v>
      </c>
      <c r="AE253" s="56">
        <f t="shared" si="32"/>
        <v>-76.032000000000011</v>
      </c>
      <c r="AF253" s="24">
        <f t="shared" si="33"/>
        <v>-76.240971104256005</v>
      </c>
      <c r="AG253" s="39">
        <f t="shared" si="23"/>
        <v>0</v>
      </c>
      <c r="AH253" s="39">
        <f t="shared" si="24"/>
        <v>0</v>
      </c>
      <c r="AI253" s="65">
        <f t="shared" si="25"/>
        <v>14.4</v>
      </c>
      <c r="AJ253" s="65">
        <f t="shared" si="26"/>
        <v>-138.24</v>
      </c>
      <c r="AK253" s="58">
        <f t="shared" si="27"/>
        <v>0</v>
      </c>
      <c r="AL253" s="58">
        <f t="shared" si="28"/>
        <v>0</v>
      </c>
      <c r="AM253" s="58">
        <f t="shared" si="29"/>
        <v>240</v>
      </c>
    </row>
    <row r="254" spans="27:39" ht="20.100000000000001" customHeight="1" x14ac:dyDescent="0.2">
      <c r="AA254">
        <f t="shared" si="21"/>
        <v>37</v>
      </c>
      <c r="AB254" s="24">
        <f t="shared" si="22"/>
        <v>4.4400000000000004</v>
      </c>
      <c r="AC254" s="24">
        <f t="shared" si="30"/>
        <v>-197.13600000000005</v>
      </c>
      <c r="AD254" s="24">
        <f t="shared" si="31"/>
        <v>-291.76128000000006</v>
      </c>
      <c r="AE254" s="56">
        <f t="shared" si="32"/>
        <v>-74.304000000000002</v>
      </c>
      <c r="AF254" s="24">
        <f t="shared" si="33"/>
        <v>-74.543652715392</v>
      </c>
      <c r="AG254" s="39">
        <f t="shared" si="23"/>
        <v>0</v>
      </c>
      <c r="AH254" s="39">
        <f t="shared" si="24"/>
        <v>0</v>
      </c>
      <c r="AI254" s="65">
        <f t="shared" si="25"/>
        <v>14.4</v>
      </c>
      <c r="AJ254" s="65">
        <f t="shared" si="26"/>
        <v>-138.24</v>
      </c>
      <c r="AK254" s="58">
        <f t="shared" si="27"/>
        <v>0</v>
      </c>
      <c r="AL254" s="58">
        <f t="shared" si="28"/>
        <v>0</v>
      </c>
      <c r="AM254" s="58">
        <f t="shared" si="29"/>
        <v>240</v>
      </c>
    </row>
    <row r="255" spans="27:39" ht="20.100000000000001" customHeight="1" x14ac:dyDescent="0.2">
      <c r="AA255">
        <f t="shared" si="21"/>
        <v>38</v>
      </c>
      <c r="AB255" s="24">
        <f t="shared" si="22"/>
        <v>4.5599999999999996</v>
      </c>
      <c r="AC255" s="24">
        <f t="shared" si="30"/>
        <v>-207.93600000000001</v>
      </c>
      <c r="AD255" s="24">
        <f t="shared" si="31"/>
        <v>-316.06271999999996</v>
      </c>
      <c r="AE255" s="56">
        <f t="shared" si="32"/>
        <v>-72.576000000000008</v>
      </c>
      <c r="AF255" s="24">
        <f t="shared" si="33"/>
        <v>-72.849836740608012</v>
      </c>
      <c r="AG255" s="39">
        <f t="shared" si="23"/>
        <v>0</v>
      </c>
      <c r="AH255" s="39">
        <f t="shared" si="24"/>
        <v>0</v>
      </c>
      <c r="AI255" s="65">
        <f t="shared" si="25"/>
        <v>14.4</v>
      </c>
      <c r="AJ255" s="65">
        <f t="shared" si="26"/>
        <v>-138.24</v>
      </c>
      <c r="AK255" s="58">
        <f t="shared" si="27"/>
        <v>0</v>
      </c>
      <c r="AL255" s="58">
        <f t="shared" si="28"/>
        <v>0</v>
      </c>
      <c r="AM255" s="58">
        <f t="shared" si="29"/>
        <v>240</v>
      </c>
    </row>
    <row r="256" spans="27:39" ht="20.100000000000001" customHeight="1" x14ac:dyDescent="0.2">
      <c r="AA256">
        <f t="shared" si="21"/>
        <v>39</v>
      </c>
      <c r="AB256" s="24">
        <f t="shared" si="22"/>
        <v>4.68</v>
      </c>
      <c r="AC256" s="24">
        <f t="shared" si="30"/>
        <v>-219.02399999999997</v>
      </c>
      <c r="AD256" s="24">
        <f t="shared" si="31"/>
        <v>-341.67743999999993</v>
      </c>
      <c r="AE256" s="56">
        <f t="shared" si="32"/>
        <v>-70.848000000000013</v>
      </c>
      <c r="AF256" s="24">
        <f t="shared" si="33"/>
        <v>-71.159814831744015</v>
      </c>
      <c r="AG256" s="39">
        <f t="shared" si="23"/>
        <v>0</v>
      </c>
      <c r="AH256" s="39">
        <f t="shared" si="24"/>
        <v>0</v>
      </c>
      <c r="AI256" s="65">
        <f t="shared" si="25"/>
        <v>14.4</v>
      </c>
      <c r="AJ256" s="65">
        <f t="shared" si="26"/>
        <v>-138.24</v>
      </c>
      <c r="AK256" s="58">
        <f t="shared" si="27"/>
        <v>0</v>
      </c>
      <c r="AL256" s="58">
        <f t="shared" si="28"/>
        <v>0</v>
      </c>
      <c r="AM256" s="58">
        <f t="shared" si="29"/>
        <v>240</v>
      </c>
    </row>
    <row r="257" spans="27:39" ht="20.100000000000001" customHeight="1" x14ac:dyDescent="0.2">
      <c r="AA257">
        <f t="shared" si="21"/>
        <v>40</v>
      </c>
      <c r="AB257" s="24">
        <f t="shared" si="22"/>
        <v>4.8</v>
      </c>
      <c r="AC257" s="24">
        <f t="shared" si="30"/>
        <v>-230.39999999999998</v>
      </c>
      <c r="AD257" s="24">
        <f t="shared" si="31"/>
        <v>-368.64</v>
      </c>
      <c r="AE257" s="56">
        <f t="shared" si="32"/>
        <v>-69.12</v>
      </c>
      <c r="AF257" s="24">
        <f t="shared" si="33"/>
        <v>-69.473894400000006</v>
      </c>
      <c r="AG257" s="39">
        <f t="shared" si="23"/>
        <v>0</v>
      </c>
      <c r="AH257" s="39">
        <f t="shared" si="24"/>
        <v>0</v>
      </c>
      <c r="AI257" s="65">
        <f t="shared" si="25"/>
        <v>14.4</v>
      </c>
      <c r="AJ257" s="65">
        <f t="shared" si="26"/>
        <v>-138.24</v>
      </c>
      <c r="AK257" s="58">
        <f t="shared" si="27"/>
        <v>0</v>
      </c>
      <c r="AL257" s="58">
        <f t="shared" si="28"/>
        <v>0</v>
      </c>
      <c r="AM257" s="58">
        <f t="shared" si="29"/>
        <v>240</v>
      </c>
    </row>
    <row r="258" spans="27:39" ht="20.100000000000001" customHeight="1" x14ac:dyDescent="0.2">
      <c r="AA258">
        <f t="shared" si="21"/>
        <v>41</v>
      </c>
      <c r="AB258" s="24">
        <f t="shared" si="22"/>
        <v>4.92</v>
      </c>
      <c r="AC258" s="24">
        <f t="shared" si="30"/>
        <v>-242.06399999999999</v>
      </c>
      <c r="AD258" s="24">
        <f t="shared" si="31"/>
        <v>-396.98496</v>
      </c>
      <c r="AE258" s="56">
        <f t="shared" si="32"/>
        <v>-67.39200000000001</v>
      </c>
      <c r="AF258" s="24">
        <f t="shared" si="33"/>
        <v>-67.792399030656014</v>
      </c>
      <c r="AG258" s="39">
        <f t="shared" si="23"/>
        <v>0</v>
      </c>
      <c r="AH258" s="39">
        <f t="shared" si="24"/>
        <v>0</v>
      </c>
      <c r="AI258" s="65">
        <f t="shared" si="25"/>
        <v>14.4</v>
      </c>
      <c r="AJ258" s="65">
        <f t="shared" si="26"/>
        <v>-138.24</v>
      </c>
      <c r="AK258" s="58">
        <f t="shared" si="27"/>
        <v>0</v>
      </c>
      <c r="AL258" s="58">
        <f t="shared" si="28"/>
        <v>0</v>
      </c>
      <c r="AM258" s="58">
        <f t="shared" si="29"/>
        <v>240</v>
      </c>
    </row>
    <row r="259" spans="27:39" ht="20.100000000000001" customHeight="1" x14ac:dyDescent="0.2">
      <c r="AA259">
        <f t="shared" si="21"/>
        <v>42</v>
      </c>
      <c r="AB259" s="24">
        <f t="shared" si="22"/>
        <v>5.04</v>
      </c>
      <c r="AC259" s="24">
        <f t="shared" si="30"/>
        <v>-254.01599999999999</v>
      </c>
      <c r="AD259" s="24">
        <f t="shared" si="31"/>
        <v>-426.74688000000003</v>
      </c>
      <c r="AE259" s="56">
        <f t="shared" si="32"/>
        <v>-65.664000000000001</v>
      </c>
      <c r="AF259" s="24">
        <f t="shared" si="33"/>
        <v>-66.115668897792006</v>
      </c>
      <c r="AG259" s="39">
        <f t="shared" si="23"/>
        <v>0</v>
      </c>
      <c r="AH259" s="39">
        <f t="shared" si="24"/>
        <v>0</v>
      </c>
      <c r="AI259" s="65">
        <f t="shared" si="25"/>
        <v>14.4</v>
      </c>
      <c r="AJ259" s="65">
        <f t="shared" si="26"/>
        <v>-138.24</v>
      </c>
      <c r="AK259" s="58">
        <f t="shared" si="27"/>
        <v>0</v>
      </c>
      <c r="AL259" s="58">
        <f t="shared" si="28"/>
        <v>0</v>
      </c>
      <c r="AM259" s="58">
        <f t="shared" si="29"/>
        <v>240</v>
      </c>
    </row>
    <row r="260" spans="27:39" ht="20.100000000000001" customHeight="1" x14ac:dyDescent="0.2">
      <c r="AA260">
        <f t="shared" si="21"/>
        <v>43</v>
      </c>
      <c r="AB260" s="24">
        <f t="shared" si="22"/>
        <v>5.16</v>
      </c>
      <c r="AC260" s="24">
        <f t="shared" si="30"/>
        <v>-266.25600000000003</v>
      </c>
      <c r="AD260" s="24">
        <f t="shared" si="31"/>
        <v>-457.96032000000002</v>
      </c>
      <c r="AE260" s="56">
        <f t="shared" si="32"/>
        <v>-63.936000000000007</v>
      </c>
      <c r="AF260" s="24">
        <f t="shared" si="33"/>
        <v>-64.444061179008003</v>
      </c>
      <c r="AG260" s="39">
        <f t="shared" si="23"/>
        <v>0</v>
      </c>
      <c r="AH260" s="39">
        <f t="shared" si="24"/>
        <v>0</v>
      </c>
      <c r="AI260" s="65">
        <f t="shared" si="25"/>
        <v>14.4</v>
      </c>
      <c r="AJ260" s="65">
        <f t="shared" si="26"/>
        <v>-138.24</v>
      </c>
      <c r="AK260" s="58">
        <f t="shared" si="27"/>
        <v>0</v>
      </c>
      <c r="AL260" s="58">
        <f t="shared" si="28"/>
        <v>0</v>
      </c>
      <c r="AM260" s="58">
        <f t="shared" si="29"/>
        <v>240</v>
      </c>
    </row>
    <row r="261" spans="27:39" ht="20.100000000000001" customHeight="1" x14ac:dyDescent="0.2">
      <c r="AA261">
        <f t="shared" si="21"/>
        <v>44</v>
      </c>
      <c r="AB261" s="24">
        <f t="shared" si="22"/>
        <v>5.28</v>
      </c>
      <c r="AC261" s="24">
        <f t="shared" si="30"/>
        <v>-278.78400000000005</v>
      </c>
      <c r="AD261" s="24">
        <f t="shared" si="31"/>
        <v>-490.65984000000003</v>
      </c>
      <c r="AE261" s="56">
        <f t="shared" si="32"/>
        <v>-62.207999999999998</v>
      </c>
      <c r="AF261" s="24">
        <f t="shared" si="33"/>
        <v>-62.777950470143999</v>
      </c>
      <c r="AG261" s="39">
        <f t="shared" si="23"/>
        <v>0</v>
      </c>
      <c r="AH261" s="39">
        <f t="shared" si="24"/>
        <v>0</v>
      </c>
      <c r="AI261" s="65">
        <f t="shared" si="25"/>
        <v>14.4</v>
      </c>
      <c r="AJ261" s="65">
        <f t="shared" si="26"/>
        <v>-138.24</v>
      </c>
      <c r="AK261" s="58">
        <f t="shared" si="27"/>
        <v>0</v>
      </c>
      <c r="AL261" s="58">
        <f t="shared" si="28"/>
        <v>0</v>
      </c>
      <c r="AM261" s="58">
        <f t="shared" si="29"/>
        <v>240</v>
      </c>
    </row>
    <row r="262" spans="27:39" ht="20.100000000000001" customHeight="1" x14ac:dyDescent="0.2">
      <c r="AA262">
        <f t="shared" si="21"/>
        <v>45</v>
      </c>
      <c r="AB262" s="24">
        <f t="shared" si="22"/>
        <v>5.4</v>
      </c>
      <c r="AC262" s="24">
        <f t="shared" si="30"/>
        <v>-291.60000000000002</v>
      </c>
      <c r="AD262" s="24">
        <f t="shared" si="31"/>
        <v>-524.88000000000011</v>
      </c>
      <c r="AE262" s="56">
        <f t="shared" si="32"/>
        <v>-60.480000000000004</v>
      </c>
      <c r="AF262" s="24">
        <f t="shared" si="33"/>
        <v>-61.117729200000007</v>
      </c>
      <c r="AG262" s="39">
        <f t="shared" si="23"/>
        <v>0</v>
      </c>
      <c r="AH262" s="39">
        <f t="shared" si="24"/>
        <v>0</v>
      </c>
      <c r="AI262" s="65">
        <f t="shared" si="25"/>
        <v>14.4</v>
      </c>
      <c r="AJ262" s="65">
        <f t="shared" si="26"/>
        <v>-138.24</v>
      </c>
      <c r="AK262" s="58">
        <f t="shared" si="27"/>
        <v>0</v>
      </c>
      <c r="AL262" s="58">
        <f t="shared" si="28"/>
        <v>0</v>
      </c>
      <c r="AM262" s="58">
        <f t="shared" si="29"/>
        <v>240</v>
      </c>
    </row>
    <row r="263" spans="27:39" ht="20.100000000000001" customHeight="1" x14ac:dyDescent="0.2">
      <c r="AA263">
        <f t="shared" si="21"/>
        <v>46</v>
      </c>
      <c r="AB263" s="24">
        <f t="shared" si="22"/>
        <v>5.52</v>
      </c>
      <c r="AC263" s="24">
        <f t="shared" si="30"/>
        <v>-304.70399999999995</v>
      </c>
      <c r="AD263" s="24">
        <f t="shared" si="31"/>
        <v>-560.65535999999986</v>
      </c>
      <c r="AE263" s="56">
        <f t="shared" si="32"/>
        <v>-58.75200000000001</v>
      </c>
      <c r="AF263" s="24">
        <f t="shared" si="33"/>
        <v>-59.463808045056012</v>
      </c>
      <c r="AG263" s="39">
        <f t="shared" si="23"/>
        <v>0</v>
      </c>
      <c r="AH263" s="39">
        <f t="shared" si="24"/>
        <v>0</v>
      </c>
      <c r="AI263" s="65">
        <f t="shared" si="25"/>
        <v>14.4</v>
      </c>
      <c r="AJ263" s="65">
        <f t="shared" si="26"/>
        <v>-138.24</v>
      </c>
      <c r="AK263" s="58">
        <f t="shared" si="27"/>
        <v>0</v>
      </c>
      <c r="AL263" s="58">
        <f t="shared" si="28"/>
        <v>0</v>
      </c>
      <c r="AM263" s="58">
        <f t="shared" si="29"/>
        <v>240</v>
      </c>
    </row>
    <row r="264" spans="27:39" ht="20.100000000000001" customHeight="1" x14ac:dyDescent="0.2">
      <c r="AA264">
        <f t="shared" si="21"/>
        <v>47</v>
      </c>
      <c r="AB264" s="24">
        <f t="shared" si="22"/>
        <v>5.64</v>
      </c>
      <c r="AC264" s="24">
        <f t="shared" si="30"/>
        <v>-318.09599999999995</v>
      </c>
      <c r="AD264" s="24">
        <f t="shared" si="31"/>
        <v>-598.02047999999979</v>
      </c>
      <c r="AE264" s="56">
        <f t="shared" si="32"/>
        <v>-57.024000000000015</v>
      </c>
      <c r="AF264" s="24">
        <f t="shared" si="33"/>
        <v>-57.816616344192013</v>
      </c>
      <c r="AG264" s="39">
        <f t="shared" si="23"/>
        <v>0</v>
      </c>
      <c r="AH264" s="39">
        <f t="shared" si="24"/>
        <v>0</v>
      </c>
      <c r="AI264" s="65">
        <f t="shared" si="25"/>
        <v>14.4</v>
      </c>
      <c r="AJ264" s="65">
        <f t="shared" si="26"/>
        <v>-138.24</v>
      </c>
      <c r="AK264" s="58">
        <f t="shared" si="27"/>
        <v>0</v>
      </c>
      <c r="AL264" s="58">
        <f t="shared" si="28"/>
        <v>0</v>
      </c>
      <c r="AM264" s="58">
        <f t="shared" si="29"/>
        <v>240</v>
      </c>
    </row>
    <row r="265" spans="27:39" ht="20.100000000000001" customHeight="1" x14ac:dyDescent="0.2">
      <c r="AA265">
        <f t="shared" si="21"/>
        <v>48</v>
      </c>
      <c r="AB265" s="24">
        <f t="shared" si="22"/>
        <v>5.76</v>
      </c>
      <c r="AC265" s="24">
        <f t="shared" si="30"/>
        <v>-331.77600000000001</v>
      </c>
      <c r="AD265" s="24">
        <f t="shared" si="31"/>
        <v>-637.00991999999997</v>
      </c>
      <c r="AE265" s="56">
        <f t="shared" si="32"/>
        <v>-55.296000000000006</v>
      </c>
      <c r="AF265" s="24">
        <f t="shared" si="33"/>
        <v>-56.176602513408007</v>
      </c>
      <c r="AG265" s="39">
        <f t="shared" si="23"/>
        <v>0</v>
      </c>
      <c r="AH265" s="39">
        <f t="shared" si="24"/>
        <v>0</v>
      </c>
      <c r="AI265" s="65">
        <f t="shared" si="25"/>
        <v>14.4</v>
      </c>
      <c r="AJ265" s="65">
        <f t="shared" si="26"/>
        <v>-138.24</v>
      </c>
      <c r="AK265" s="58">
        <f t="shared" si="27"/>
        <v>0</v>
      </c>
      <c r="AL265" s="58">
        <f t="shared" si="28"/>
        <v>0</v>
      </c>
      <c r="AM265" s="58">
        <f t="shared" si="29"/>
        <v>240</v>
      </c>
    </row>
    <row r="266" spans="27:39" ht="20.100000000000001" customHeight="1" x14ac:dyDescent="0.2">
      <c r="AA266">
        <f t="shared" si="21"/>
        <v>49</v>
      </c>
      <c r="AB266" s="24">
        <f t="shared" si="22"/>
        <v>5.88</v>
      </c>
      <c r="AC266" s="24">
        <f t="shared" si="30"/>
        <v>-345.74399999999997</v>
      </c>
      <c r="AD266" s="24">
        <f t="shared" si="31"/>
        <v>-677.65823999999986</v>
      </c>
      <c r="AE266" s="56">
        <f t="shared" si="32"/>
        <v>-53.568000000000012</v>
      </c>
      <c r="AF266" s="24">
        <f t="shared" si="33"/>
        <v>-54.544234460544011</v>
      </c>
      <c r="AG266" s="39">
        <f t="shared" si="23"/>
        <v>0</v>
      </c>
      <c r="AH266" s="39">
        <f t="shared" si="24"/>
        <v>0</v>
      </c>
      <c r="AI266" s="65">
        <f t="shared" si="25"/>
        <v>14.4</v>
      </c>
      <c r="AJ266" s="65">
        <f t="shared" si="26"/>
        <v>-138.24</v>
      </c>
      <c r="AK266" s="58">
        <f t="shared" si="27"/>
        <v>0</v>
      </c>
      <c r="AL266" s="58">
        <f t="shared" si="28"/>
        <v>0</v>
      </c>
      <c r="AM266" s="58">
        <f t="shared" si="29"/>
        <v>240</v>
      </c>
    </row>
    <row r="267" spans="27:39" ht="20.100000000000001" customHeight="1" x14ac:dyDescent="0.2">
      <c r="AA267">
        <f t="shared" si="21"/>
        <v>50</v>
      </c>
      <c r="AB267" s="24">
        <f t="shared" si="22"/>
        <v>6</v>
      </c>
      <c r="AC267" s="24">
        <f t="shared" si="30"/>
        <v>-360</v>
      </c>
      <c r="AD267" s="24">
        <f t="shared" si="31"/>
        <v>-720</v>
      </c>
      <c r="AE267" s="56">
        <f t="shared" si="32"/>
        <v>-51.84</v>
      </c>
      <c r="AF267" s="24">
        <f t="shared" si="33"/>
        <v>-52.92</v>
      </c>
      <c r="AG267" s="39">
        <f t="shared" si="23"/>
        <v>0</v>
      </c>
      <c r="AH267" s="39">
        <f t="shared" si="24"/>
        <v>0</v>
      </c>
      <c r="AI267" s="65">
        <f t="shared" si="25"/>
        <v>14.4</v>
      </c>
      <c r="AJ267" s="65">
        <f t="shared" si="26"/>
        <v>-138.24</v>
      </c>
      <c r="AK267" s="58">
        <f t="shared" si="27"/>
        <v>0</v>
      </c>
      <c r="AL267" s="58">
        <f t="shared" si="28"/>
        <v>0</v>
      </c>
      <c r="AM267" s="58">
        <f t="shared" si="29"/>
        <v>240</v>
      </c>
    </row>
    <row r="268" spans="27:39" ht="20.100000000000001" customHeight="1" x14ac:dyDescent="0.2">
      <c r="AA268">
        <f t="shared" si="21"/>
        <v>51</v>
      </c>
      <c r="AB268" s="24">
        <f t="shared" si="22"/>
        <v>6.12</v>
      </c>
      <c r="AC268" s="24">
        <f t="shared" si="30"/>
        <v>-374.54400000000004</v>
      </c>
      <c r="AD268" s="24">
        <f t="shared" si="31"/>
        <v>-764.06975999999997</v>
      </c>
      <c r="AE268" s="56">
        <f t="shared" si="32"/>
        <v>-50.112000000000009</v>
      </c>
      <c r="AF268" s="24">
        <f t="shared" si="33"/>
        <v>-51.304407267456007</v>
      </c>
      <c r="AG268" s="39">
        <f t="shared" si="23"/>
        <v>0</v>
      </c>
      <c r="AH268" s="39">
        <f t="shared" si="24"/>
        <v>0</v>
      </c>
      <c r="AI268" s="65">
        <f t="shared" si="25"/>
        <v>14.4</v>
      </c>
      <c r="AJ268" s="65">
        <f t="shared" si="26"/>
        <v>-138.24</v>
      </c>
      <c r="AK268" s="58">
        <f t="shared" si="27"/>
        <v>0</v>
      </c>
      <c r="AL268" s="58">
        <f t="shared" si="28"/>
        <v>0</v>
      </c>
      <c r="AM268" s="58">
        <f t="shared" si="29"/>
        <v>240</v>
      </c>
    </row>
    <row r="269" spans="27:39" ht="20.100000000000001" customHeight="1" x14ac:dyDescent="0.2">
      <c r="AA269">
        <f t="shared" si="21"/>
        <v>52</v>
      </c>
      <c r="AB269" s="24">
        <f t="shared" si="22"/>
        <v>6.24</v>
      </c>
      <c r="AC269" s="24">
        <f t="shared" si="30"/>
        <v>-389.37600000000003</v>
      </c>
      <c r="AD269" s="24">
        <f t="shared" si="31"/>
        <v>-809.90208000000007</v>
      </c>
      <c r="AE269" s="56">
        <f t="shared" si="32"/>
        <v>-48.384</v>
      </c>
      <c r="AF269" s="24">
        <f t="shared" si="33"/>
        <v>-49.697985134592003</v>
      </c>
      <c r="AG269" s="39">
        <f t="shared" si="23"/>
        <v>0</v>
      </c>
      <c r="AH269" s="39">
        <f t="shared" si="24"/>
        <v>0</v>
      </c>
      <c r="AI269" s="65">
        <f t="shared" si="25"/>
        <v>14.4</v>
      </c>
      <c r="AJ269" s="65">
        <f t="shared" si="26"/>
        <v>-138.24</v>
      </c>
      <c r="AK269" s="58">
        <f t="shared" si="27"/>
        <v>0</v>
      </c>
      <c r="AL269" s="58">
        <f t="shared" si="28"/>
        <v>0</v>
      </c>
      <c r="AM269" s="58">
        <f t="shared" si="29"/>
        <v>240</v>
      </c>
    </row>
    <row r="270" spans="27:39" ht="20.100000000000001" customHeight="1" x14ac:dyDescent="0.2">
      <c r="AA270">
        <f t="shared" si="21"/>
        <v>53</v>
      </c>
      <c r="AB270" s="24">
        <f t="shared" si="22"/>
        <v>6.36</v>
      </c>
      <c r="AC270" s="24">
        <f t="shared" si="30"/>
        <v>-404.49600000000004</v>
      </c>
      <c r="AD270" s="24">
        <f t="shared" si="31"/>
        <v>-857.53152000000011</v>
      </c>
      <c r="AE270" s="56">
        <f t="shared" si="32"/>
        <v>-46.656000000000006</v>
      </c>
      <c r="AF270" s="24">
        <f t="shared" si="33"/>
        <v>-48.101283623808008</v>
      </c>
      <c r="AG270" s="39">
        <f t="shared" si="23"/>
        <v>0</v>
      </c>
      <c r="AH270" s="39">
        <f t="shared" si="24"/>
        <v>0</v>
      </c>
      <c r="AI270" s="65">
        <f t="shared" si="25"/>
        <v>14.4</v>
      </c>
      <c r="AJ270" s="65">
        <f t="shared" si="26"/>
        <v>-138.24</v>
      </c>
      <c r="AK270" s="58">
        <f t="shared" si="27"/>
        <v>0</v>
      </c>
      <c r="AL270" s="58">
        <f t="shared" si="28"/>
        <v>0</v>
      </c>
      <c r="AM270" s="58">
        <f t="shared" si="29"/>
        <v>240</v>
      </c>
    </row>
    <row r="271" spans="27:39" ht="20.100000000000001" customHeight="1" x14ac:dyDescent="0.2">
      <c r="AA271">
        <f t="shared" si="21"/>
        <v>54</v>
      </c>
      <c r="AB271" s="24">
        <f t="shared" si="22"/>
        <v>6.48</v>
      </c>
      <c r="AC271" s="24">
        <f t="shared" si="30"/>
        <v>-419.90400000000005</v>
      </c>
      <c r="AD271" s="24">
        <f t="shared" si="31"/>
        <v>-906.99264000000028</v>
      </c>
      <c r="AE271" s="56">
        <f t="shared" si="32"/>
        <v>-44.927999999999997</v>
      </c>
      <c r="AF271" s="24">
        <f t="shared" si="33"/>
        <v>-46.514874322943996</v>
      </c>
      <c r="AG271" s="39">
        <f t="shared" si="23"/>
        <v>0</v>
      </c>
      <c r="AH271" s="39">
        <f t="shared" si="24"/>
        <v>0</v>
      </c>
      <c r="AI271" s="65">
        <f t="shared" si="25"/>
        <v>14.4</v>
      </c>
      <c r="AJ271" s="65">
        <f t="shared" si="26"/>
        <v>-138.24</v>
      </c>
      <c r="AK271" s="58">
        <f t="shared" si="27"/>
        <v>0</v>
      </c>
      <c r="AL271" s="58">
        <f t="shared" si="28"/>
        <v>0</v>
      </c>
      <c r="AM271" s="58">
        <f t="shared" si="29"/>
        <v>240</v>
      </c>
    </row>
    <row r="272" spans="27:39" ht="20.100000000000001" customHeight="1" x14ac:dyDescent="0.2">
      <c r="AA272">
        <f t="shared" si="21"/>
        <v>55</v>
      </c>
      <c r="AB272" s="24">
        <f t="shared" si="22"/>
        <v>6.6</v>
      </c>
      <c r="AC272" s="24">
        <f t="shared" si="30"/>
        <v>-435.59999999999997</v>
      </c>
      <c r="AD272" s="24">
        <f t="shared" si="31"/>
        <v>-958.31999999999994</v>
      </c>
      <c r="AE272" s="56">
        <f t="shared" si="32"/>
        <v>-43.200000000000017</v>
      </c>
      <c r="AF272" s="24">
        <f t="shared" si="33"/>
        <v>-44.939350800000014</v>
      </c>
      <c r="AG272" s="39">
        <f t="shared" si="23"/>
        <v>0</v>
      </c>
      <c r="AH272" s="39">
        <f t="shared" si="24"/>
        <v>0</v>
      </c>
      <c r="AI272" s="65">
        <f t="shared" si="25"/>
        <v>14.4</v>
      </c>
      <c r="AJ272" s="65">
        <f t="shared" si="26"/>
        <v>-138.24</v>
      </c>
      <c r="AK272" s="58">
        <f t="shared" si="27"/>
        <v>0</v>
      </c>
      <c r="AL272" s="58">
        <f t="shared" si="28"/>
        <v>0</v>
      </c>
      <c r="AM272" s="58">
        <f t="shared" si="29"/>
        <v>240</v>
      </c>
    </row>
    <row r="273" spans="27:39" ht="20.100000000000001" customHeight="1" x14ac:dyDescent="0.2">
      <c r="AA273">
        <f t="shared" si="21"/>
        <v>56</v>
      </c>
      <c r="AB273" s="24">
        <f t="shared" si="22"/>
        <v>6.72</v>
      </c>
      <c r="AC273" s="24">
        <f t="shared" si="30"/>
        <v>-451.58399999999989</v>
      </c>
      <c r="AD273" s="24">
        <f t="shared" si="31"/>
        <v>-1011.5481599999998</v>
      </c>
      <c r="AE273" s="56">
        <f t="shared" si="32"/>
        <v>-41.472000000000008</v>
      </c>
      <c r="AF273" s="24">
        <f t="shared" si="33"/>
        <v>-43.375329017856011</v>
      </c>
      <c r="AG273" s="39">
        <f t="shared" si="23"/>
        <v>0</v>
      </c>
      <c r="AH273" s="39">
        <f t="shared" si="24"/>
        <v>0</v>
      </c>
      <c r="AI273" s="65">
        <f t="shared" si="25"/>
        <v>14.4</v>
      </c>
      <c r="AJ273" s="65">
        <f t="shared" si="26"/>
        <v>-138.24</v>
      </c>
      <c r="AK273" s="58">
        <f t="shared" si="27"/>
        <v>0</v>
      </c>
      <c r="AL273" s="58">
        <f t="shared" si="28"/>
        <v>0</v>
      </c>
      <c r="AM273" s="58">
        <f t="shared" si="29"/>
        <v>240</v>
      </c>
    </row>
    <row r="274" spans="27:39" ht="20.100000000000001" customHeight="1" x14ac:dyDescent="0.2">
      <c r="AA274">
        <f t="shared" si="21"/>
        <v>57</v>
      </c>
      <c r="AB274" s="24">
        <f t="shared" si="22"/>
        <v>6.84</v>
      </c>
      <c r="AC274" s="24">
        <f t="shared" si="30"/>
        <v>-467.85599999999994</v>
      </c>
      <c r="AD274" s="24">
        <f t="shared" si="31"/>
        <v>-1066.7116799999999</v>
      </c>
      <c r="AE274" s="56">
        <f t="shared" si="32"/>
        <v>-39.744000000000014</v>
      </c>
      <c r="AF274" s="24">
        <f t="shared" si="33"/>
        <v>-41.823447748992017</v>
      </c>
      <c r="AG274" s="39">
        <f t="shared" si="23"/>
        <v>0</v>
      </c>
      <c r="AH274" s="39">
        <f t="shared" si="24"/>
        <v>0</v>
      </c>
      <c r="AI274" s="65">
        <f t="shared" si="25"/>
        <v>14.4</v>
      </c>
      <c r="AJ274" s="65">
        <f t="shared" si="26"/>
        <v>-138.24</v>
      </c>
      <c r="AK274" s="58">
        <f t="shared" si="27"/>
        <v>0</v>
      </c>
      <c r="AL274" s="58">
        <f t="shared" si="28"/>
        <v>0</v>
      </c>
      <c r="AM274" s="58">
        <f t="shared" si="29"/>
        <v>240</v>
      </c>
    </row>
    <row r="275" spans="27:39" ht="20.100000000000001" customHeight="1" x14ac:dyDescent="0.2">
      <c r="AA275">
        <f t="shared" si="21"/>
        <v>58</v>
      </c>
      <c r="AB275" s="24">
        <f t="shared" si="22"/>
        <v>6.96</v>
      </c>
      <c r="AC275" s="24">
        <f t="shared" si="30"/>
        <v>-484.416</v>
      </c>
      <c r="AD275" s="24">
        <f t="shared" si="31"/>
        <v>-1123.8451200000002</v>
      </c>
      <c r="AE275" s="56">
        <f t="shared" si="32"/>
        <v>-38.016000000000005</v>
      </c>
      <c r="AF275" s="24">
        <f t="shared" si="33"/>
        <v>-40.284368990208009</v>
      </c>
      <c r="AG275" s="39">
        <f t="shared" si="23"/>
        <v>0</v>
      </c>
      <c r="AH275" s="39">
        <f t="shared" si="24"/>
        <v>0</v>
      </c>
      <c r="AI275" s="65">
        <f t="shared" si="25"/>
        <v>14.4</v>
      </c>
      <c r="AJ275" s="65">
        <f t="shared" si="26"/>
        <v>-138.24</v>
      </c>
      <c r="AK275" s="58">
        <f t="shared" si="27"/>
        <v>0</v>
      </c>
      <c r="AL275" s="58">
        <f t="shared" si="28"/>
        <v>0</v>
      </c>
      <c r="AM275" s="58">
        <f t="shared" si="29"/>
        <v>240</v>
      </c>
    </row>
    <row r="276" spans="27:39" ht="20.100000000000001" customHeight="1" x14ac:dyDescent="0.2">
      <c r="AA276">
        <f t="shared" si="21"/>
        <v>59</v>
      </c>
      <c r="AB276" s="24">
        <f t="shared" si="22"/>
        <v>7.08</v>
      </c>
      <c r="AC276" s="24">
        <f t="shared" si="30"/>
        <v>-501.26400000000007</v>
      </c>
      <c r="AD276" s="24">
        <f t="shared" si="31"/>
        <v>-1182.9830400000001</v>
      </c>
      <c r="AE276" s="56">
        <f t="shared" si="32"/>
        <v>-36.288000000000011</v>
      </c>
      <c r="AF276" s="24">
        <f t="shared" si="33"/>
        <v>-38.758778377344008</v>
      </c>
      <c r="AG276" s="39">
        <f t="shared" si="23"/>
        <v>0</v>
      </c>
      <c r="AH276" s="39">
        <f t="shared" si="24"/>
        <v>0</v>
      </c>
      <c r="AI276" s="65">
        <f t="shared" si="25"/>
        <v>14.4</v>
      </c>
      <c r="AJ276" s="65">
        <f t="shared" si="26"/>
        <v>-138.24</v>
      </c>
      <c r="AK276" s="58">
        <f t="shared" si="27"/>
        <v>0</v>
      </c>
      <c r="AL276" s="58">
        <f t="shared" si="28"/>
        <v>0</v>
      </c>
      <c r="AM276" s="58">
        <f t="shared" si="29"/>
        <v>240</v>
      </c>
    </row>
    <row r="277" spans="27:39" ht="20.100000000000001" customHeight="1" x14ac:dyDescent="0.2">
      <c r="AA277">
        <f t="shared" si="21"/>
        <v>60</v>
      </c>
      <c r="AB277" s="24">
        <f t="shared" si="22"/>
        <v>7.2</v>
      </c>
      <c r="AC277" s="24">
        <f t="shared" si="30"/>
        <v>-518.4</v>
      </c>
      <c r="AD277" s="24">
        <f t="shared" si="31"/>
        <v>-1244.1600000000003</v>
      </c>
      <c r="AE277" s="56">
        <f t="shared" si="32"/>
        <v>-34.56</v>
      </c>
      <c r="AF277" s="24">
        <f t="shared" si="33"/>
        <v>-37.247385600000001</v>
      </c>
      <c r="AG277" s="39">
        <f t="shared" si="23"/>
        <v>0</v>
      </c>
      <c r="AH277" s="39">
        <f t="shared" si="24"/>
        <v>0</v>
      </c>
      <c r="AI277" s="65">
        <f t="shared" si="25"/>
        <v>14.4</v>
      </c>
      <c r="AJ277" s="65">
        <f t="shared" si="26"/>
        <v>-138.24</v>
      </c>
      <c r="AK277" s="58">
        <f t="shared" si="27"/>
        <v>0</v>
      </c>
      <c r="AL277" s="58">
        <f t="shared" si="28"/>
        <v>0</v>
      </c>
      <c r="AM277" s="58">
        <f t="shared" si="29"/>
        <v>240</v>
      </c>
    </row>
    <row r="278" spans="27:39" ht="20.100000000000001" customHeight="1" x14ac:dyDescent="0.2">
      <c r="AA278">
        <f t="shared" si="21"/>
        <v>61</v>
      </c>
      <c r="AB278" s="24">
        <f t="shared" si="22"/>
        <v>7.32</v>
      </c>
      <c r="AC278" s="24">
        <f t="shared" si="30"/>
        <v>-535.82400000000007</v>
      </c>
      <c r="AD278" s="24">
        <f t="shared" si="31"/>
        <v>-1307.41056</v>
      </c>
      <c r="AE278" s="56">
        <f t="shared" si="32"/>
        <v>-32.832000000000008</v>
      </c>
      <c r="AF278" s="24">
        <f t="shared" si="33"/>
        <v>-35.75092481625601</v>
      </c>
      <c r="AG278" s="39">
        <f t="shared" si="23"/>
        <v>0</v>
      </c>
      <c r="AH278" s="39">
        <f t="shared" si="24"/>
        <v>0</v>
      </c>
      <c r="AI278" s="65">
        <f t="shared" si="25"/>
        <v>14.4</v>
      </c>
      <c r="AJ278" s="65">
        <f t="shared" si="26"/>
        <v>-138.24</v>
      </c>
      <c r="AK278" s="58">
        <f t="shared" si="27"/>
        <v>0</v>
      </c>
      <c r="AL278" s="58">
        <f t="shared" si="28"/>
        <v>0</v>
      </c>
      <c r="AM278" s="58">
        <f t="shared" si="29"/>
        <v>240</v>
      </c>
    </row>
    <row r="279" spans="27:39" ht="20.100000000000001" customHeight="1" x14ac:dyDescent="0.2">
      <c r="AA279">
        <f t="shared" si="21"/>
        <v>62</v>
      </c>
      <c r="AB279" s="24">
        <f t="shared" si="22"/>
        <v>7.44</v>
      </c>
      <c r="AC279" s="24">
        <f t="shared" si="30"/>
        <v>-553.53600000000006</v>
      </c>
      <c r="AD279" s="24">
        <f t="shared" si="31"/>
        <v>-1372.7692800000002</v>
      </c>
      <c r="AE279" s="56">
        <f t="shared" si="32"/>
        <v>-31.103999999999999</v>
      </c>
      <c r="AF279" s="24">
        <f t="shared" si="33"/>
        <v>-34.270155067391997</v>
      </c>
      <c r="AG279" s="39">
        <f t="shared" si="23"/>
        <v>0</v>
      </c>
      <c r="AH279" s="39">
        <f t="shared" si="24"/>
        <v>0</v>
      </c>
      <c r="AI279" s="65">
        <f t="shared" si="25"/>
        <v>14.4</v>
      </c>
      <c r="AJ279" s="65">
        <f t="shared" si="26"/>
        <v>-138.24</v>
      </c>
      <c r="AK279" s="58">
        <f t="shared" si="27"/>
        <v>0</v>
      </c>
      <c r="AL279" s="58">
        <f t="shared" si="28"/>
        <v>0</v>
      </c>
      <c r="AM279" s="58">
        <f t="shared" si="29"/>
        <v>240</v>
      </c>
    </row>
    <row r="280" spans="27:39" ht="20.100000000000001" customHeight="1" x14ac:dyDescent="0.2">
      <c r="AA280">
        <f t="shared" si="21"/>
        <v>63</v>
      </c>
      <c r="AB280" s="24">
        <f t="shared" si="22"/>
        <v>7.56</v>
      </c>
      <c r="AC280" s="24">
        <f t="shared" si="30"/>
        <v>-571.53599999999994</v>
      </c>
      <c r="AD280" s="24">
        <f t="shared" si="31"/>
        <v>-1440.27072</v>
      </c>
      <c r="AE280" s="56">
        <f t="shared" si="32"/>
        <v>-29.376000000000019</v>
      </c>
      <c r="AF280" s="24">
        <f t="shared" si="33"/>
        <v>-32.805860692608022</v>
      </c>
      <c r="AG280" s="39">
        <f t="shared" si="23"/>
        <v>0</v>
      </c>
      <c r="AH280" s="39">
        <f t="shared" si="24"/>
        <v>0</v>
      </c>
      <c r="AI280" s="65">
        <f t="shared" si="25"/>
        <v>14.4</v>
      </c>
      <c r="AJ280" s="65">
        <f t="shared" si="26"/>
        <v>-138.24</v>
      </c>
      <c r="AK280" s="58">
        <f t="shared" si="27"/>
        <v>0</v>
      </c>
      <c r="AL280" s="58">
        <f t="shared" si="28"/>
        <v>0</v>
      </c>
      <c r="AM280" s="58">
        <f t="shared" si="29"/>
        <v>240</v>
      </c>
    </row>
    <row r="281" spans="27:39" ht="20.100000000000001" customHeight="1" x14ac:dyDescent="0.2">
      <c r="AA281">
        <f t="shared" si="21"/>
        <v>64</v>
      </c>
      <c r="AB281" s="24">
        <f t="shared" si="22"/>
        <v>7.68</v>
      </c>
      <c r="AC281" s="24">
        <f t="shared" ref="AC281:AC312" si="34" xml:space="preserve"> IF( AB281 &lt;= AK281, AG281, AG281 - AL281*(AB281 - AK281) - (AM281 - AL281)*(AB281 - AK281)^2/(2*(L - AK281))   )</f>
        <v>-589.82399999999996</v>
      </c>
      <c r="AD281" s="24">
        <f t="shared" ref="AD281:AD317" si="35" xml:space="preserve"> IF( AB281 &lt;= AK281,  AH281 + AG281*AB281,   AH281 + AG281*AB281  - AL281*(AB281 - AK281)^2/2 - (AM281 - AL281)*(AB281 - AK281)^3/(6*(L - AK281) )   )</f>
        <v>-1509.9494399999999</v>
      </c>
      <c r="AE281" s="56">
        <f t="shared" ref="AE281:AE317" si="36" xml:space="preserve"> AJ281 +  AI281*AB281 + AH281*AB281^2*100000/(2*E*I) + AG281*AB281^3*100000/(6*E*I)</f>
        <v>-27.64800000000001</v>
      </c>
      <c r="AF281" s="24">
        <f t="shared" ref="AF281:AF312" si="37" xml:space="preserve"> IF( AB281 &lt;= AK281,  AE281,        AE281  - AL281*(AB281 - AK281)^4*100000/(24*E*I) - (AM281 - AL281)*(AB281 - AK281)^5*100000/(120*E*I*(L - AK281) )  )</f>
        <v>-31.358851743744012</v>
      </c>
      <c r="AG281" s="39">
        <f t="shared" si="23"/>
        <v>0</v>
      </c>
      <c r="AH281" s="39">
        <f t="shared" si="24"/>
        <v>0</v>
      </c>
      <c r="AI281" s="65">
        <f t="shared" si="25"/>
        <v>14.4</v>
      </c>
      <c r="AJ281" s="65">
        <f t="shared" si="26"/>
        <v>-138.24</v>
      </c>
      <c r="AK281" s="58">
        <f t="shared" si="27"/>
        <v>0</v>
      </c>
      <c r="AL281" s="58">
        <f t="shared" si="28"/>
        <v>0</v>
      </c>
      <c r="AM281" s="58">
        <f t="shared" si="29"/>
        <v>240</v>
      </c>
    </row>
    <row r="282" spans="27:39" ht="20.100000000000001" customHeight="1" x14ac:dyDescent="0.2">
      <c r="AA282">
        <f t="shared" si="21"/>
        <v>65</v>
      </c>
      <c r="AB282" s="24">
        <f t="shared" si="22"/>
        <v>7.8</v>
      </c>
      <c r="AC282" s="24">
        <f t="shared" si="34"/>
        <v>-608.4</v>
      </c>
      <c r="AD282" s="24">
        <f t="shared" si="35"/>
        <v>-1581.84</v>
      </c>
      <c r="AE282" s="56">
        <f t="shared" si="36"/>
        <v>-25.920000000000016</v>
      </c>
      <c r="AF282" s="24">
        <f t="shared" si="37"/>
        <v>-29.929964400000017</v>
      </c>
      <c r="AG282" s="39">
        <f t="shared" si="23"/>
        <v>0</v>
      </c>
      <c r="AH282" s="39">
        <f t="shared" si="24"/>
        <v>0</v>
      </c>
      <c r="AI282" s="65">
        <f t="shared" si="25"/>
        <v>14.4</v>
      </c>
      <c r="AJ282" s="65">
        <f t="shared" si="26"/>
        <v>-138.24</v>
      </c>
      <c r="AK282" s="58">
        <f t="shared" si="27"/>
        <v>0</v>
      </c>
      <c r="AL282" s="58">
        <f t="shared" si="28"/>
        <v>0</v>
      </c>
      <c r="AM282" s="58">
        <f t="shared" si="29"/>
        <v>240</v>
      </c>
    </row>
    <row r="283" spans="27:39" ht="20.100000000000001" customHeight="1" x14ac:dyDescent="0.2">
      <c r="AA283">
        <f t="shared" ref="AA283:AA317" si="38">AA282+1</f>
        <v>66</v>
      </c>
      <c r="AB283" s="24">
        <f t="shared" ref="AB283:AB317" si="39" xml:space="preserve"> L*AA283/100</f>
        <v>7.92</v>
      </c>
      <c r="AC283" s="24">
        <f t="shared" si="34"/>
        <v>-627.26400000000001</v>
      </c>
      <c r="AD283" s="24">
        <f t="shared" si="35"/>
        <v>-1655.9769599999997</v>
      </c>
      <c r="AE283" s="56">
        <f t="shared" si="36"/>
        <v>-24.192000000000007</v>
      </c>
      <c r="AF283" s="24">
        <f t="shared" si="37"/>
        <v>-28.520061382656007</v>
      </c>
      <c r="AG283" s="39">
        <f t="shared" ref="AG283:AG317" si="40">AG282</f>
        <v>0</v>
      </c>
      <c r="AH283" s="39">
        <f t="shared" ref="AH283:AH317" si="41">AH282</f>
        <v>0</v>
      </c>
      <c r="AI283" s="65">
        <f t="shared" ref="AI283:AI317" si="42">AI282</f>
        <v>14.4</v>
      </c>
      <c r="AJ283" s="65">
        <f t="shared" ref="AJ283:AJ317" si="43">AJ282</f>
        <v>-138.24</v>
      </c>
      <c r="AK283" s="58">
        <f t="shared" ref="AK283:AK317" si="44" xml:space="preserve"> AK282</f>
        <v>0</v>
      </c>
      <c r="AL283" s="58">
        <f t="shared" ref="AL283:AL317" si="45" xml:space="preserve"> AL282</f>
        <v>0</v>
      </c>
      <c r="AM283" s="58">
        <f t="shared" ref="AM283:AM317" si="46">AM282</f>
        <v>240</v>
      </c>
    </row>
    <row r="284" spans="27:39" ht="20.100000000000001" customHeight="1" x14ac:dyDescent="0.2">
      <c r="AA284">
        <f t="shared" si="38"/>
        <v>67</v>
      </c>
      <c r="AB284" s="24">
        <f t="shared" si="39"/>
        <v>8.0399999999999991</v>
      </c>
      <c r="AC284" s="24">
        <f t="shared" si="34"/>
        <v>-646.41599999999983</v>
      </c>
      <c r="AD284" s="24">
        <f t="shared" si="35"/>
        <v>-1732.3948799999994</v>
      </c>
      <c r="AE284" s="56">
        <f t="shared" si="36"/>
        <v>-22.464000000000013</v>
      </c>
      <c r="AF284" s="24">
        <f t="shared" si="37"/>
        <v>-27.130032369792008</v>
      </c>
      <c r="AG284" s="39">
        <f t="shared" si="40"/>
        <v>0</v>
      </c>
      <c r="AH284" s="39">
        <f t="shared" si="41"/>
        <v>0</v>
      </c>
      <c r="AI284" s="65">
        <f t="shared" si="42"/>
        <v>14.4</v>
      </c>
      <c r="AJ284" s="65">
        <f t="shared" si="43"/>
        <v>-138.24</v>
      </c>
      <c r="AK284" s="58">
        <f t="shared" si="44"/>
        <v>0</v>
      </c>
      <c r="AL284" s="58">
        <f t="shared" si="45"/>
        <v>0</v>
      </c>
      <c r="AM284" s="58">
        <f t="shared" si="46"/>
        <v>240</v>
      </c>
    </row>
    <row r="285" spans="27:39" ht="20.100000000000001" customHeight="1" x14ac:dyDescent="0.2">
      <c r="AA285">
        <f t="shared" si="38"/>
        <v>68</v>
      </c>
      <c r="AB285" s="24">
        <f t="shared" si="39"/>
        <v>8.16</v>
      </c>
      <c r="AC285" s="24">
        <f t="shared" si="34"/>
        <v>-665.85599999999999</v>
      </c>
      <c r="AD285" s="24">
        <f t="shared" si="35"/>
        <v>-1811.1283199999998</v>
      </c>
      <c r="AE285" s="56">
        <f t="shared" si="36"/>
        <v>-20.736000000000004</v>
      </c>
      <c r="AF285" s="24">
        <f t="shared" si="37"/>
        <v>-25.760794411008007</v>
      </c>
      <c r="AG285" s="39">
        <f t="shared" si="40"/>
        <v>0</v>
      </c>
      <c r="AH285" s="39">
        <f t="shared" si="41"/>
        <v>0</v>
      </c>
      <c r="AI285" s="65">
        <f t="shared" si="42"/>
        <v>14.4</v>
      </c>
      <c r="AJ285" s="65">
        <f t="shared" si="43"/>
        <v>-138.24</v>
      </c>
      <c r="AK285" s="58">
        <f t="shared" si="44"/>
        <v>0</v>
      </c>
      <c r="AL285" s="58">
        <f t="shared" si="45"/>
        <v>0</v>
      </c>
      <c r="AM285" s="58">
        <f t="shared" si="46"/>
        <v>240</v>
      </c>
    </row>
    <row r="286" spans="27:39" ht="20.100000000000001" customHeight="1" x14ac:dyDescent="0.2">
      <c r="AA286">
        <f t="shared" si="38"/>
        <v>69</v>
      </c>
      <c r="AB286" s="24">
        <f t="shared" si="39"/>
        <v>8.2799999999999994</v>
      </c>
      <c r="AC286" s="24">
        <f t="shared" si="34"/>
        <v>-685.58399999999995</v>
      </c>
      <c r="AD286" s="24">
        <f t="shared" si="35"/>
        <v>-1892.2118399999995</v>
      </c>
      <c r="AE286" s="56">
        <f t="shared" si="36"/>
        <v>-19.00800000000001</v>
      </c>
      <c r="AF286" s="24">
        <f t="shared" si="37"/>
        <v>-24.413292342144008</v>
      </c>
      <c r="AG286" s="39">
        <f t="shared" si="40"/>
        <v>0</v>
      </c>
      <c r="AH286" s="39">
        <f t="shared" si="41"/>
        <v>0</v>
      </c>
      <c r="AI286" s="65">
        <f t="shared" si="42"/>
        <v>14.4</v>
      </c>
      <c r="AJ286" s="65">
        <f t="shared" si="43"/>
        <v>-138.24</v>
      </c>
      <c r="AK286" s="58">
        <f t="shared" si="44"/>
        <v>0</v>
      </c>
      <c r="AL286" s="58">
        <f t="shared" si="45"/>
        <v>0</v>
      </c>
      <c r="AM286" s="58">
        <f t="shared" si="46"/>
        <v>240</v>
      </c>
    </row>
    <row r="287" spans="27:39" ht="20.100000000000001" customHeight="1" x14ac:dyDescent="0.2">
      <c r="AA287">
        <f t="shared" si="38"/>
        <v>70</v>
      </c>
      <c r="AB287" s="24">
        <f t="shared" si="39"/>
        <v>8.4</v>
      </c>
      <c r="AC287" s="24">
        <f t="shared" si="34"/>
        <v>-705.6</v>
      </c>
      <c r="AD287" s="24">
        <f t="shared" si="35"/>
        <v>-1975.6800000000003</v>
      </c>
      <c r="AE287" s="56">
        <f t="shared" si="36"/>
        <v>-17.28</v>
      </c>
      <c r="AF287" s="24">
        <f t="shared" si="37"/>
        <v>-23.088499200000001</v>
      </c>
      <c r="AG287" s="39">
        <f t="shared" si="40"/>
        <v>0</v>
      </c>
      <c r="AH287" s="39">
        <f t="shared" si="41"/>
        <v>0</v>
      </c>
      <c r="AI287" s="65">
        <f t="shared" si="42"/>
        <v>14.4</v>
      </c>
      <c r="AJ287" s="65">
        <f t="shared" si="43"/>
        <v>-138.24</v>
      </c>
      <c r="AK287" s="58">
        <f t="shared" si="44"/>
        <v>0</v>
      </c>
      <c r="AL287" s="58">
        <f t="shared" si="45"/>
        <v>0</v>
      </c>
      <c r="AM287" s="58">
        <f t="shared" si="46"/>
        <v>240</v>
      </c>
    </row>
    <row r="288" spans="27:39" ht="20.100000000000001" customHeight="1" x14ac:dyDescent="0.2">
      <c r="AA288">
        <f t="shared" si="38"/>
        <v>71</v>
      </c>
      <c r="AB288" s="24">
        <f t="shared" si="39"/>
        <v>8.52</v>
      </c>
      <c r="AC288" s="24">
        <f t="shared" si="34"/>
        <v>-725.90399999999988</v>
      </c>
      <c r="AD288" s="24">
        <f t="shared" si="35"/>
        <v>-2061.5673599999991</v>
      </c>
      <c r="AE288" s="56">
        <f t="shared" si="36"/>
        <v>-15.552000000000007</v>
      </c>
      <c r="AF288" s="24">
        <f t="shared" si="37"/>
        <v>-21.787416637056005</v>
      </c>
      <c r="AG288" s="39">
        <f t="shared" si="40"/>
        <v>0</v>
      </c>
      <c r="AH288" s="39">
        <f t="shared" si="41"/>
        <v>0</v>
      </c>
      <c r="AI288" s="65">
        <f t="shared" si="42"/>
        <v>14.4</v>
      </c>
      <c r="AJ288" s="65">
        <f t="shared" si="43"/>
        <v>-138.24</v>
      </c>
      <c r="AK288" s="58">
        <f t="shared" si="44"/>
        <v>0</v>
      </c>
      <c r="AL288" s="58">
        <f t="shared" si="45"/>
        <v>0</v>
      </c>
      <c r="AM288" s="58">
        <f t="shared" si="46"/>
        <v>240</v>
      </c>
    </row>
    <row r="289" spans="27:39" ht="20.100000000000001" customHeight="1" x14ac:dyDescent="0.2">
      <c r="AA289">
        <f t="shared" si="38"/>
        <v>72</v>
      </c>
      <c r="AB289" s="24">
        <f t="shared" si="39"/>
        <v>8.64</v>
      </c>
      <c r="AC289" s="24">
        <f t="shared" si="34"/>
        <v>-746.49600000000009</v>
      </c>
      <c r="AD289" s="24">
        <f t="shared" si="35"/>
        <v>-2149.9084800000001</v>
      </c>
      <c r="AE289" s="56">
        <f t="shared" si="36"/>
        <v>-13.823999999999998</v>
      </c>
      <c r="AF289" s="24">
        <f t="shared" si="37"/>
        <v>-20.511075336192</v>
      </c>
      <c r="AG289" s="39">
        <f t="shared" si="40"/>
        <v>0</v>
      </c>
      <c r="AH289" s="39">
        <f t="shared" si="41"/>
        <v>0</v>
      </c>
      <c r="AI289" s="65">
        <f t="shared" si="42"/>
        <v>14.4</v>
      </c>
      <c r="AJ289" s="65">
        <f t="shared" si="43"/>
        <v>-138.24</v>
      </c>
      <c r="AK289" s="58">
        <f t="shared" si="44"/>
        <v>0</v>
      </c>
      <c r="AL289" s="58">
        <f t="shared" si="45"/>
        <v>0</v>
      </c>
      <c r="AM289" s="58">
        <f t="shared" si="46"/>
        <v>240</v>
      </c>
    </row>
    <row r="290" spans="27:39" ht="20.100000000000001" customHeight="1" x14ac:dyDescent="0.2">
      <c r="AA290">
        <f t="shared" si="38"/>
        <v>73</v>
      </c>
      <c r="AB290" s="24">
        <f t="shared" si="39"/>
        <v>8.76</v>
      </c>
      <c r="AC290" s="24">
        <f t="shared" si="34"/>
        <v>-767.37600000000009</v>
      </c>
      <c r="AD290" s="24">
        <f t="shared" si="35"/>
        <v>-2240.73792</v>
      </c>
      <c r="AE290" s="56">
        <f t="shared" si="36"/>
        <v>-12.096000000000004</v>
      </c>
      <c r="AF290" s="24">
        <f t="shared" si="37"/>
        <v>-19.260535425408005</v>
      </c>
      <c r="AG290" s="39">
        <f t="shared" si="40"/>
        <v>0</v>
      </c>
      <c r="AH290" s="39">
        <f t="shared" si="41"/>
        <v>0</v>
      </c>
      <c r="AI290" s="65">
        <f t="shared" si="42"/>
        <v>14.4</v>
      </c>
      <c r="AJ290" s="65">
        <f t="shared" si="43"/>
        <v>-138.24</v>
      </c>
      <c r="AK290" s="58">
        <f t="shared" si="44"/>
        <v>0</v>
      </c>
      <c r="AL290" s="58">
        <f t="shared" si="45"/>
        <v>0</v>
      </c>
      <c r="AM290" s="58">
        <f t="shared" si="46"/>
        <v>240</v>
      </c>
    </row>
    <row r="291" spans="27:39" ht="20.100000000000001" customHeight="1" x14ac:dyDescent="0.2">
      <c r="AA291">
        <f t="shared" si="38"/>
        <v>74</v>
      </c>
      <c r="AB291" s="24">
        <f t="shared" si="39"/>
        <v>8.8800000000000008</v>
      </c>
      <c r="AC291" s="24">
        <f t="shared" si="34"/>
        <v>-788.54400000000021</v>
      </c>
      <c r="AD291" s="24">
        <f t="shared" si="35"/>
        <v>-2334.0902400000004</v>
      </c>
      <c r="AE291" s="56">
        <f t="shared" si="36"/>
        <v>-10.367999999999995</v>
      </c>
      <c r="AF291" s="24">
        <f t="shared" si="37"/>
        <v>-18.036886892543997</v>
      </c>
      <c r="AG291" s="39">
        <f t="shared" si="40"/>
        <v>0</v>
      </c>
      <c r="AH291" s="39">
        <f t="shared" si="41"/>
        <v>0</v>
      </c>
      <c r="AI291" s="65">
        <f t="shared" si="42"/>
        <v>14.4</v>
      </c>
      <c r="AJ291" s="65">
        <f t="shared" si="43"/>
        <v>-138.24</v>
      </c>
      <c r="AK291" s="58">
        <f t="shared" si="44"/>
        <v>0</v>
      </c>
      <c r="AL291" s="58">
        <f t="shared" si="45"/>
        <v>0</v>
      </c>
      <c r="AM291" s="58">
        <f t="shared" si="46"/>
        <v>240</v>
      </c>
    </row>
    <row r="292" spans="27:39" ht="20.100000000000001" customHeight="1" x14ac:dyDescent="0.2">
      <c r="AA292">
        <f t="shared" si="38"/>
        <v>75</v>
      </c>
      <c r="AB292" s="24">
        <f t="shared" si="39"/>
        <v>9</v>
      </c>
      <c r="AC292" s="24">
        <f t="shared" si="34"/>
        <v>-810</v>
      </c>
      <c r="AD292" s="24">
        <f t="shared" si="35"/>
        <v>-2430</v>
      </c>
      <c r="AE292" s="56">
        <f t="shared" si="36"/>
        <v>-8.6400000000000148</v>
      </c>
      <c r="AF292" s="24">
        <f t="shared" si="37"/>
        <v>-16.841250000000016</v>
      </c>
      <c r="AG292" s="39">
        <f t="shared" si="40"/>
        <v>0</v>
      </c>
      <c r="AH292" s="39">
        <f t="shared" si="41"/>
        <v>0</v>
      </c>
      <c r="AI292" s="65">
        <f t="shared" si="42"/>
        <v>14.4</v>
      </c>
      <c r="AJ292" s="65">
        <f t="shared" si="43"/>
        <v>-138.24</v>
      </c>
      <c r="AK292" s="58">
        <f t="shared" si="44"/>
        <v>0</v>
      </c>
      <c r="AL292" s="58">
        <f t="shared" si="45"/>
        <v>0</v>
      </c>
      <c r="AM292" s="58">
        <f t="shared" si="46"/>
        <v>240</v>
      </c>
    </row>
    <row r="293" spans="27:39" ht="20.100000000000001" customHeight="1" x14ac:dyDescent="0.2">
      <c r="AA293">
        <f t="shared" si="38"/>
        <v>76</v>
      </c>
      <c r="AB293" s="24">
        <f t="shared" si="39"/>
        <v>9.1199999999999992</v>
      </c>
      <c r="AC293" s="24">
        <f t="shared" si="34"/>
        <v>-831.74400000000003</v>
      </c>
      <c r="AD293" s="24">
        <f t="shared" si="35"/>
        <v>-2528.5017599999996</v>
      </c>
      <c r="AE293" s="56">
        <f t="shared" si="36"/>
        <v>-6.9120000000000061</v>
      </c>
      <c r="AF293" s="24">
        <f t="shared" si="37"/>
        <v>-15.674775699456005</v>
      </c>
      <c r="AG293" s="39">
        <f t="shared" si="40"/>
        <v>0</v>
      </c>
      <c r="AH293" s="39">
        <f t="shared" si="41"/>
        <v>0</v>
      </c>
      <c r="AI293" s="65">
        <f t="shared" si="42"/>
        <v>14.4</v>
      </c>
      <c r="AJ293" s="65">
        <f t="shared" si="43"/>
        <v>-138.24</v>
      </c>
      <c r="AK293" s="58">
        <f t="shared" si="44"/>
        <v>0</v>
      </c>
      <c r="AL293" s="58">
        <f t="shared" si="45"/>
        <v>0</v>
      </c>
      <c r="AM293" s="58">
        <f t="shared" si="46"/>
        <v>240</v>
      </c>
    </row>
    <row r="294" spans="27:39" ht="20.100000000000001" customHeight="1" x14ac:dyDescent="0.2">
      <c r="AA294">
        <f t="shared" si="38"/>
        <v>77</v>
      </c>
      <c r="AB294" s="24">
        <f t="shared" si="39"/>
        <v>9.24</v>
      </c>
      <c r="AC294" s="24">
        <f t="shared" si="34"/>
        <v>-853.77599999999995</v>
      </c>
      <c r="AD294" s="24">
        <f t="shared" si="35"/>
        <v>-2629.6300800000004</v>
      </c>
      <c r="AE294" s="56">
        <f t="shared" si="36"/>
        <v>-5.1839999999999975</v>
      </c>
      <c r="AF294" s="24">
        <f t="shared" si="37"/>
        <v>-14.538646046591998</v>
      </c>
      <c r="AG294" s="39">
        <f t="shared" si="40"/>
        <v>0</v>
      </c>
      <c r="AH294" s="39">
        <f t="shared" si="41"/>
        <v>0</v>
      </c>
      <c r="AI294" s="65">
        <f t="shared" si="42"/>
        <v>14.4</v>
      </c>
      <c r="AJ294" s="65">
        <f t="shared" si="43"/>
        <v>-138.24</v>
      </c>
      <c r="AK294" s="58">
        <f t="shared" si="44"/>
        <v>0</v>
      </c>
      <c r="AL294" s="58">
        <f t="shared" si="45"/>
        <v>0</v>
      </c>
      <c r="AM294" s="58">
        <f t="shared" si="46"/>
        <v>240</v>
      </c>
    </row>
    <row r="295" spans="27:39" ht="20.100000000000001" customHeight="1" x14ac:dyDescent="0.2">
      <c r="AA295">
        <f t="shared" si="38"/>
        <v>78</v>
      </c>
      <c r="AB295" s="24">
        <f t="shared" si="39"/>
        <v>9.36</v>
      </c>
      <c r="AC295" s="24">
        <f t="shared" si="34"/>
        <v>-876.09599999999989</v>
      </c>
      <c r="AD295" s="24">
        <f t="shared" si="35"/>
        <v>-2733.4195199999995</v>
      </c>
      <c r="AE295" s="56">
        <f t="shared" si="36"/>
        <v>-3.4560000000000173</v>
      </c>
      <c r="AF295" s="24">
        <f t="shared" si="37"/>
        <v>-13.434074615808013</v>
      </c>
      <c r="AG295" s="39">
        <f t="shared" si="40"/>
        <v>0</v>
      </c>
      <c r="AH295" s="39">
        <f t="shared" si="41"/>
        <v>0</v>
      </c>
      <c r="AI295" s="65">
        <f t="shared" si="42"/>
        <v>14.4</v>
      </c>
      <c r="AJ295" s="65">
        <f t="shared" si="43"/>
        <v>-138.24</v>
      </c>
      <c r="AK295" s="58">
        <f t="shared" si="44"/>
        <v>0</v>
      </c>
      <c r="AL295" s="58">
        <f t="shared" si="45"/>
        <v>0</v>
      </c>
      <c r="AM295" s="58">
        <f t="shared" si="46"/>
        <v>240</v>
      </c>
    </row>
    <row r="296" spans="27:39" ht="20.100000000000001" customHeight="1" x14ac:dyDescent="0.2">
      <c r="AA296">
        <f t="shared" si="38"/>
        <v>79</v>
      </c>
      <c r="AB296" s="24">
        <f t="shared" si="39"/>
        <v>9.48</v>
      </c>
      <c r="AC296" s="24">
        <f t="shared" si="34"/>
        <v>-898.70400000000006</v>
      </c>
      <c r="AD296" s="24">
        <f t="shared" si="35"/>
        <v>-2839.9046400000002</v>
      </c>
      <c r="AE296" s="56">
        <f t="shared" si="36"/>
        <v>-1.7280000000000086</v>
      </c>
      <c r="AF296" s="24">
        <f t="shared" si="37"/>
        <v>-12.362306914944011</v>
      </c>
      <c r="AG296" s="39">
        <f t="shared" si="40"/>
        <v>0</v>
      </c>
      <c r="AH296" s="39">
        <f t="shared" si="41"/>
        <v>0</v>
      </c>
      <c r="AI296" s="65">
        <f t="shared" si="42"/>
        <v>14.4</v>
      </c>
      <c r="AJ296" s="65">
        <f t="shared" si="43"/>
        <v>-138.24</v>
      </c>
      <c r="AK296" s="58">
        <f t="shared" si="44"/>
        <v>0</v>
      </c>
      <c r="AL296" s="58">
        <f t="shared" si="45"/>
        <v>0</v>
      </c>
      <c r="AM296" s="58">
        <f t="shared" si="46"/>
        <v>240</v>
      </c>
    </row>
    <row r="297" spans="27:39" ht="20.100000000000001" customHeight="1" x14ac:dyDescent="0.2">
      <c r="AA297">
        <f t="shared" si="38"/>
        <v>80</v>
      </c>
      <c r="AB297" s="24">
        <f t="shared" si="39"/>
        <v>9.6</v>
      </c>
      <c r="AC297" s="24">
        <f t="shared" si="34"/>
        <v>-921.59999999999991</v>
      </c>
      <c r="AD297" s="24">
        <f t="shared" si="35"/>
        <v>-2949.12</v>
      </c>
      <c r="AE297" s="56">
        <f t="shared" si="36"/>
        <v>0</v>
      </c>
      <c r="AF297" s="24">
        <f t="shared" si="37"/>
        <v>-11.324620799999998</v>
      </c>
      <c r="AG297" s="39">
        <f t="shared" si="40"/>
        <v>0</v>
      </c>
      <c r="AH297" s="39">
        <f t="shared" si="41"/>
        <v>0</v>
      </c>
      <c r="AI297" s="65">
        <f t="shared" si="42"/>
        <v>14.4</v>
      </c>
      <c r="AJ297" s="65">
        <f t="shared" si="43"/>
        <v>-138.24</v>
      </c>
      <c r="AK297" s="58">
        <f t="shared" si="44"/>
        <v>0</v>
      </c>
      <c r="AL297" s="58">
        <f t="shared" si="45"/>
        <v>0</v>
      </c>
      <c r="AM297" s="58">
        <f t="shared" si="46"/>
        <v>240</v>
      </c>
    </row>
    <row r="298" spans="27:39" ht="20.100000000000001" customHeight="1" x14ac:dyDescent="0.2">
      <c r="AA298">
        <f t="shared" si="38"/>
        <v>81</v>
      </c>
      <c r="AB298" s="24">
        <f t="shared" si="39"/>
        <v>9.7200000000000006</v>
      </c>
      <c r="AC298" s="24">
        <f t="shared" si="34"/>
        <v>-944.78400000000011</v>
      </c>
      <c r="AD298" s="24">
        <f t="shared" si="35"/>
        <v>-3061.1001600000004</v>
      </c>
      <c r="AE298" s="56">
        <f t="shared" si="36"/>
        <v>1.7280000000000086</v>
      </c>
      <c r="AF298" s="24">
        <f t="shared" si="37"/>
        <v>-10.322326889855994</v>
      </c>
      <c r="AG298" s="39">
        <f t="shared" si="40"/>
        <v>0</v>
      </c>
      <c r="AH298" s="39">
        <f t="shared" si="41"/>
        <v>0</v>
      </c>
      <c r="AI298" s="65">
        <f t="shared" si="42"/>
        <v>14.4</v>
      </c>
      <c r="AJ298" s="65">
        <f t="shared" si="43"/>
        <v>-138.24</v>
      </c>
      <c r="AK298" s="58">
        <f t="shared" si="44"/>
        <v>0</v>
      </c>
      <c r="AL298" s="58">
        <f t="shared" si="45"/>
        <v>0</v>
      </c>
      <c r="AM298" s="58">
        <f t="shared" si="46"/>
        <v>240</v>
      </c>
    </row>
    <row r="299" spans="27:39" ht="20.100000000000001" customHeight="1" x14ac:dyDescent="0.2">
      <c r="AA299">
        <f t="shared" si="38"/>
        <v>82</v>
      </c>
      <c r="AB299" s="24">
        <f t="shared" si="39"/>
        <v>9.84</v>
      </c>
      <c r="AC299" s="24">
        <f t="shared" si="34"/>
        <v>-968.25599999999997</v>
      </c>
      <c r="AD299" s="24">
        <f t="shared" si="35"/>
        <v>-3175.87968</v>
      </c>
      <c r="AE299" s="56">
        <f t="shared" si="36"/>
        <v>3.4559999999999889</v>
      </c>
      <c r="AF299" s="24">
        <f t="shared" si="37"/>
        <v>-9.35676898099201</v>
      </c>
      <c r="AG299" s="39">
        <f t="shared" si="40"/>
        <v>0</v>
      </c>
      <c r="AH299" s="39">
        <f t="shared" si="41"/>
        <v>0</v>
      </c>
      <c r="AI299" s="65">
        <f t="shared" si="42"/>
        <v>14.4</v>
      </c>
      <c r="AJ299" s="65">
        <f t="shared" si="43"/>
        <v>-138.24</v>
      </c>
      <c r="AK299" s="58">
        <f t="shared" si="44"/>
        <v>0</v>
      </c>
      <c r="AL299" s="58">
        <f t="shared" si="45"/>
        <v>0</v>
      </c>
      <c r="AM299" s="58">
        <f t="shared" si="46"/>
        <v>240</v>
      </c>
    </row>
    <row r="300" spans="27:39" ht="20.100000000000001" customHeight="1" x14ac:dyDescent="0.2">
      <c r="AA300">
        <f t="shared" si="38"/>
        <v>83</v>
      </c>
      <c r="AB300" s="24">
        <f t="shared" si="39"/>
        <v>9.9600000000000009</v>
      </c>
      <c r="AC300" s="24">
        <f t="shared" si="34"/>
        <v>-992.01600000000008</v>
      </c>
      <c r="AD300" s="24">
        <f t="shared" si="35"/>
        <v>-3293.4931200000005</v>
      </c>
      <c r="AE300" s="56">
        <f t="shared" si="36"/>
        <v>5.1839999999999975</v>
      </c>
      <c r="AF300" s="24">
        <f t="shared" si="37"/>
        <v>-8.4293244622080064</v>
      </c>
      <c r="AG300" s="39">
        <f t="shared" si="40"/>
        <v>0</v>
      </c>
      <c r="AH300" s="39">
        <f t="shared" si="41"/>
        <v>0</v>
      </c>
      <c r="AI300" s="65">
        <f t="shared" si="42"/>
        <v>14.4</v>
      </c>
      <c r="AJ300" s="65">
        <f t="shared" si="43"/>
        <v>-138.24</v>
      </c>
      <c r="AK300" s="58">
        <f t="shared" si="44"/>
        <v>0</v>
      </c>
      <c r="AL300" s="58">
        <f t="shared" si="45"/>
        <v>0</v>
      </c>
      <c r="AM300" s="58">
        <f t="shared" si="46"/>
        <v>240</v>
      </c>
    </row>
    <row r="301" spans="27:39" ht="20.100000000000001" customHeight="1" x14ac:dyDescent="0.2">
      <c r="AA301">
        <f t="shared" si="38"/>
        <v>84</v>
      </c>
      <c r="AB301" s="24">
        <f t="shared" si="39"/>
        <v>10.08</v>
      </c>
      <c r="AC301" s="24">
        <f t="shared" si="34"/>
        <v>-1016.064</v>
      </c>
      <c r="AD301" s="24">
        <f t="shared" si="35"/>
        <v>-3413.9750400000003</v>
      </c>
      <c r="AE301" s="56">
        <f t="shared" si="36"/>
        <v>6.9120000000000061</v>
      </c>
      <c r="AF301" s="24">
        <f t="shared" si="37"/>
        <v>-7.5414047293439967</v>
      </c>
      <c r="AG301" s="39">
        <f t="shared" si="40"/>
        <v>0</v>
      </c>
      <c r="AH301" s="39">
        <f t="shared" si="41"/>
        <v>0</v>
      </c>
      <c r="AI301" s="65">
        <f t="shared" si="42"/>
        <v>14.4</v>
      </c>
      <c r="AJ301" s="65">
        <f t="shared" si="43"/>
        <v>-138.24</v>
      </c>
      <c r="AK301" s="58">
        <f t="shared" si="44"/>
        <v>0</v>
      </c>
      <c r="AL301" s="58">
        <f t="shared" si="45"/>
        <v>0</v>
      </c>
      <c r="AM301" s="58">
        <f t="shared" si="46"/>
        <v>240</v>
      </c>
    </row>
    <row r="302" spans="27:39" ht="20.100000000000001" customHeight="1" x14ac:dyDescent="0.2">
      <c r="AA302">
        <f t="shared" si="38"/>
        <v>85</v>
      </c>
      <c r="AB302" s="24">
        <f t="shared" si="39"/>
        <v>10.199999999999999</v>
      </c>
      <c r="AC302" s="24">
        <f t="shared" si="34"/>
        <v>-1040.3999999999999</v>
      </c>
      <c r="AD302" s="24">
        <f t="shared" si="35"/>
        <v>-3537.3599999999992</v>
      </c>
      <c r="AE302" s="56">
        <f t="shared" si="36"/>
        <v>8.6399999999999864</v>
      </c>
      <c r="AF302" s="24">
        <f t="shared" si="37"/>
        <v>-6.6944556000000084</v>
      </c>
      <c r="AG302" s="39">
        <f t="shared" si="40"/>
        <v>0</v>
      </c>
      <c r="AH302" s="39">
        <f t="shared" si="41"/>
        <v>0</v>
      </c>
      <c r="AI302" s="65">
        <f t="shared" si="42"/>
        <v>14.4</v>
      </c>
      <c r="AJ302" s="65">
        <f t="shared" si="43"/>
        <v>-138.24</v>
      </c>
      <c r="AK302" s="58">
        <f t="shared" si="44"/>
        <v>0</v>
      </c>
      <c r="AL302" s="58">
        <f t="shared" si="45"/>
        <v>0</v>
      </c>
      <c r="AM302" s="58">
        <f t="shared" si="46"/>
        <v>240</v>
      </c>
    </row>
    <row r="303" spans="27:39" ht="20.100000000000001" customHeight="1" x14ac:dyDescent="0.2">
      <c r="AA303">
        <f t="shared" si="38"/>
        <v>86</v>
      </c>
      <c r="AB303" s="24">
        <f t="shared" si="39"/>
        <v>10.32</v>
      </c>
      <c r="AC303" s="24">
        <f t="shared" si="34"/>
        <v>-1065.0240000000001</v>
      </c>
      <c r="AD303" s="24">
        <f t="shared" si="35"/>
        <v>-3663.6825600000002</v>
      </c>
      <c r="AE303" s="56">
        <f t="shared" si="36"/>
        <v>10.367999999999995</v>
      </c>
      <c r="AF303" s="24">
        <f t="shared" si="37"/>
        <v>-5.8899577282560074</v>
      </c>
      <c r="AG303" s="39">
        <f t="shared" si="40"/>
        <v>0</v>
      </c>
      <c r="AH303" s="39">
        <f t="shared" si="41"/>
        <v>0</v>
      </c>
      <c r="AI303" s="65">
        <f t="shared" si="42"/>
        <v>14.4</v>
      </c>
      <c r="AJ303" s="65">
        <f t="shared" si="43"/>
        <v>-138.24</v>
      </c>
      <c r="AK303" s="58">
        <f t="shared" si="44"/>
        <v>0</v>
      </c>
      <c r="AL303" s="58">
        <f t="shared" si="45"/>
        <v>0</v>
      </c>
      <c r="AM303" s="58">
        <f t="shared" si="46"/>
        <v>240</v>
      </c>
    </row>
    <row r="304" spans="27:39" ht="20.100000000000001" customHeight="1" x14ac:dyDescent="0.2">
      <c r="AA304">
        <f t="shared" si="38"/>
        <v>87</v>
      </c>
      <c r="AB304" s="24">
        <f t="shared" si="39"/>
        <v>10.44</v>
      </c>
      <c r="AC304" s="24">
        <f t="shared" si="34"/>
        <v>-1089.9359999999999</v>
      </c>
      <c r="AD304" s="24">
        <f t="shared" si="35"/>
        <v>-3792.9772799999992</v>
      </c>
      <c r="AE304" s="56">
        <f t="shared" si="36"/>
        <v>12.095999999999975</v>
      </c>
      <c r="AF304" s="24">
        <f t="shared" si="37"/>
        <v>-5.1294270193920219</v>
      </c>
      <c r="AG304" s="39">
        <f t="shared" si="40"/>
        <v>0</v>
      </c>
      <c r="AH304" s="39">
        <f t="shared" si="41"/>
        <v>0</v>
      </c>
      <c r="AI304" s="65">
        <f t="shared" si="42"/>
        <v>14.4</v>
      </c>
      <c r="AJ304" s="65">
        <f t="shared" si="43"/>
        <v>-138.24</v>
      </c>
      <c r="AK304" s="58">
        <f t="shared" si="44"/>
        <v>0</v>
      </c>
      <c r="AL304" s="58">
        <f t="shared" si="45"/>
        <v>0</v>
      </c>
      <c r="AM304" s="58">
        <f t="shared" si="46"/>
        <v>240</v>
      </c>
    </row>
    <row r="305" spans="27:39" ht="20.100000000000001" customHeight="1" x14ac:dyDescent="0.2">
      <c r="AA305">
        <f t="shared" si="38"/>
        <v>88</v>
      </c>
      <c r="AB305" s="24">
        <f t="shared" si="39"/>
        <v>10.56</v>
      </c>
      <c r="AC305" s="24">
        <f t="shared" si="34"/>
        <v>-1115.1360000000002</v>
      </c>
      <c r="AD305" s="24">
        <f t="shared" si="35"/>
        <v>-3925.2787200000002</v>
      </c>
      <c r="AE305" s="56">
        <f t="shared" si="36"/>
        <v>13.824000000000012</v>
      </c>
      <c r="AF305" s="24">
        <f t="shared" si="37"/>
        <v>-4.4144150446079919</v>
      </c>
      <c r="AG305" s="39">
        <f t="shared" si="40"/>
        <v>0</v>
      </c>
      <c r="AH305" s="39">
        <f t="shared" si="41"/>
        <v>0</v>
      </c>
      <c r="AI305" s="65">
        <f t="shared" si="42"/>
        <v>14.4</v>
      </c>
      <c r="AJ305" s="65">
        <f t="shared" si="43"/>
        <v>-138.24</v>
      </c>
      <c r="AK305" s="58">
        <f t="shared" si="44"/>
        <v>0</v>
      </c>
      <c r="AL305" s="58">
        <f t="shared" si="45"/>
        <v>0</v>
      </c>
      <c r="AM305" s="58">
        <f t="shared" si="46"/>
        <v>240</v>
      </c>
    </row>
    <row r="306" spans="27:39" ht="20.100000000000001" customHeight="1" x14ac:dyDescent="0.2">
      <c r="AA306">
        <f t="shared" si="38"/>
        <v>89</v>
      </c>
      <c r="AB306" s="24">
        <f t="shared" si="39"/>
        <v>10.68</v>
      </c>
      <c r="AC306" s="24">
        <f t="shared" si="34"/>
        <v>-1140.624</v>
      </c>
      <c r="AD306" s="24">
        <f t="shared" si="35"/>
        <v>-4060.6214400000003</v>
      </c>
      <c r="AE306" s="56">
        <f t="shared" si="36"/>
        <v>15.551999999999992</v>
      </c>
      <c r="AF306" s="24">
        <f t="shared" si="37"/>
        <v>-3.7465094557440075</v>
      </c>
      <c r="AG306" s="39">
        <f t="shared" si="40"/>
        <v>0</v>
      </c>
      <c r="AH306" s="39">
        <f t="shared" si="41"/>
        <v>0</v>
      </c>
      <c r="AI306" s="65">
        <f t="shared" si="42"/>
        <v>14.4</v>
      </c>
      <c r="AJ306" s="65">
        <f t="shared" si="43"/>
        <v>-138.24</v>
      </c>
      <c r="AK306" s="58">
        <f t="shared" si="44"/>
        <v>0</v>
      </c>
      <c r="AL306" s="58">
        <f t="shared" si="45"/>
        <v>0</v>
      </c>
      <c r="AM306" s="58">
        <f t="shared" si="46"/>
        <v>240</v>
      </c>
    </row>
    <row r="307" spans="27:39" ht="20.100000000000001" customHeight="1" x14ac:dyDescent="0.2">
      <c r="AA307">
        <f t="shared" si="38"/>
        <v>90</v>
      </c>
      <c r="AB307" s="24">
        <f t="shared" si="39"/>
        <v>10.8</v>
      </c>
      <c r="AC307" s="24">
        <f t="shared" si="34"/>
        <v>-1166.4000000000001</v>
      </c>
      <c r="AD307" s="24">
        <f t="shared" si="35"/>
        <v>-4199.0400000000009</v>
      </c>
      <c r="AE307" s="56">
        <f t="shared" si="36"/>
        <v>17.28</v>
      </c>
      <c r="AF307" s="24">
        <f t="shared" si="37"/>
        <v>-3.1273344000000058</v>
      </c>
      <c r="AG307" s="39">
        <f t="shared" si="40"/>
        <v>0</v>
      </c>
      <c r="AH307" s="39">
        <f t="shared" si="41"/>
        <v>0</v>
      </c>
      <c r="AI307" s="65">
        <f t="shared" si="42"/>
        <v>14.4</v>
      </c>
      <c r="AJ307" s="65">
        <f t="shared" si="43"/>
        <v>-138.24</v>
      </c>
      <c r="AK307" s="58">
        <f t="shared" si="44"/>
        <v>0</v>
      </c>
      <c r="AL307" s="58">
        <f t="shared" si="45"/>
        <v>0</v>
      </c>
      <c r="AM307" s="58">
        <f t="shared" si="46"/>
        <v>240</v>
      </c>
    </row>
    <row r="308" spans="27:39" ht="20.100000000000001" customHeight="1" x14ac:dyDescent="0.2">
      <c r="AA308">
        <f t="shared" si="38"/>
        <v>91</v>
      </c>
      <c r="AB308" s="24">
        <f t="shared" si="39"/>
        <v>10.92</v>
      </c>
      <c r="AC308" s="24">
        <f t="shared" si="34"/>
        <v>-1192.4639999999999</v>
      </c>
      <c r="AD308" s="24">
        <f t="shared" si="35"/>
        <v>-4340.5689600000005</v>
      </c>
      <c r="AE308" s="56">
        <f t="shared" si="36"/>
        <v>19.007999999999981</v>
      </c>
      <c r="AF308" s="24">
        <f t="shared" si="37"/>
        <v>-2.5585509346560151</v>
      </c>
      <c r="AG308" s="39">
        <f t="shared" si="40"/>
        <v>0</v>
      </c>
      <c r="AH308" s="39">
        <f t="shared" si="41"/>
        <v>0</v>
      </c>
      <c r="AI308" s="65">
        <f t="shared" si="42"/>
        <v>14.4</v>
      </c>
      <c r="AJ308" s="65">
        <f t="shared" si="43"/>
        <v>-138.24</v>
      </c>
      <c r="AK308" s="58">
        <f t="shared" si="44"/>
        <v>0</v>
      </c>
      <c r="AL308" s="58">
        <f t="shared" si="45"/>
        <v>0</v>
      </c>
      <c r="AM308" s="58">
        <f t="shared" si="46"/>
        <v>240</v>
      </c>
    </row>
    <row r="309" spans="27:39" ht="20.100000000000001" customHeight="1" x14ac:dyDescent="0.2">
      <c r="AA309">
        <f t="shared" si="38"/>
        <v>92</v>
      </c>
      <c r="AB309" s="24">
        <f t="shared" si="39"/>
        <v>11.04</v>
      </c>
      <c r="AC309" s="24">
        <f t="shared" si="34"/>
        <v>-1218.8159999999998</v>
      </c>
      <c r="AD309" s="24">
        <f t="shared" si="35"/>
        <v>-4485.2428799999989</v>
      </c>
      <c r="AE309" s="56">
        <f t="shared" si="36"/>
        <v>20.73599999999999</v>
      </c>
      <c r="AF309" s="24">
        <f t="shared" si="37"/>
        <v>-2.0418574417920006</v>
      </c>
      <c r="AG309" s="39">
        <f t="shared" si="40"/>
        <v>0</v>
      </c>
      <c r="AH309" s="39">
        <f t="shared" si="41"/>
        <v>0</v>
      </c>
      <c r="AI309" s="65">
        <f t="shared" si="42"/>
        <v>14.4</v>
      </c>
      <c r="AJ309" s="65">
        <f t="shared" si="43"/>
        <v>-138.24</v>
      </c>
      <c r="AK309" s="58">
        <f t="shared" si="44"/>
        <v>0</v>
      </c>
      <c r="AL309" s="58">
        <f t="shared" si="45"/>
        <v>0</v>
      </c>
      <c r="AM309" s="58">
        <f t="shared" si="46"/>
        <v>240</v>
      </c>
    </row>
    <row r="310" spans="27:39" ht="20.100000000000001" customHeight="1" x14ac:dyDescent="0.2">
      <c r="AA310">
        <f t="shared" si="38"/>
        <v>93</v>
      </c>
      <c r="AB310" s="24">
        <f t="shared" si="39"/>
        <v>11.16</v>
      </c>
      <c r="AC310" s="24">
        <f t="shared" si="34"/>
        <v>-1245.4560000000001</v>
      </c>
      <c r="AD310" s="24">
        <f t="shared" si="35"/>
        <v>-4633.0963200000006</v>
      </c>
      <c r="AE310" s="56">
        <f t="shared" si="36"/>
        <v>22.463999999999999</v>
      </c>
      <c r="AF310" s="24">
        <f t="shared" si="37"/>
        <v>-1.5789900430080017</v>
      </c>
      <c r="AG310" s="39">
        <f t="shared" si="40"/>
        <v>0</v>
      </c>
      <c r="AH310" s="39">
        <f t="shared" si="41"/>
        <v>0</v>
      </c>
      <c r="AI310" s="65">
        <f t="shared" si="42"/>
        <v>14.4</v>
      </c>
      <c r="AJ310" s="65">
        <f t="shared" si="43"/>
        <v>-138.24</v>
      </c>
      <c r="AK310" s="58">
        <f t="shared" si="44"/>
        <v>0</v>
      </c>
      <c r="AL310" s="58">
        <f t="shared" si="45"/>
        <v>0</v>
      </c>
      <c r="AM310" s="58">
        <f t="shared" si="46"/>
        <v>240</v>
      </c>
    </row>
    <row r="311" spans="27:39" ht="20.100000000000001" customHeight="1" x14ac:dyDescent="0.2">
      <c r="AA311">
        <f t="shared" si="38"/>
        <v>94</v>
      </c>
      <c r="AB311" s="24">
        <f t="shared" si="39"/>
        <v>11.28</v>
      </c>
      <c r="AC311" s="24">
        <f t="shared" si="34"/>
        <v>-1272.3839999999998</v>
      </c>
      <c r="AD311" s="24">
        <f t="shared" si="35"/>
        <v>-4784.1638399999983</v>
      </c>
      <c r="AE311" s="56">
        <f t="shared" si="36"/>
        <v>24.191999999999979</v>
      </c>
      <c r="AF311" s="24">
        <f t="shared" si="37"/>
        <v>-1.1717230141440105</v>
      </c>
      <c r="AG311" s="39">
        <f t="shared" si="40"/>
        <v>0</v>
      </c>
      <c r="AH311" s="39">
        <f t="shared" si="41"/>
        <v>0</v>
      </c>
      <c r="AI311" s="65">
        <f t="shared" si="42"/>
        <v>14.4</v>
      </c>
      <c r="AJ311" s="65">
        <f t="shared" si="43"/>
        <v>-138.24</v>
      </c>
      <c r="AK311" s="58">
        <f t="shared" si="44"/>
        <v>0</v>
      </c>
      <c r="AL311" s="58">
        <f t="shared" si="45"/>
        <v>0</v>
      </c>
      <c r="AM311" s="58">
        <f t="shared" si="46"/>
        <v>240</v>
      </c>
    </row>
    <row r="312" spans="27:39" ht="20.100000000000001" customHeight="1" x14ac:dyDescent="0.2">
      <c r="AA312">
        <f t="shared" si="38"/>
        <v>95</v>
      </c>
      <c r="AB312" s="24">
        <f t="shared" si="39"/>
        <v>11.4</v>
      </c>
      <c r="AC312" s="24">
        <f t="shared" si="34"/>
        <v>-1299.6000000000001</v>
      </c>
      <c r="AD312" s="24">
        <f t="shared" si="35"/>
        <v>-4938.4799999999996</v>
      </c>
      <c r="AE312" s="56">
        <f t="shared" si="36"/>
        <v>25.919999999999987</v>
      </c>
      <c r="AF312" s="24">
        <f t="shared" si="37"/>
        <v>-0.82186920000001962</v>
      </c>
      <c r="AG312" s="39">
        <f t="shared" si="40"/>
        <v>0</v>
      </c>
      <c r="AH312" s="39">
        <f t="shared" si="41"/>
        <v>0</v>
      </c>
      <c r="AI312" s="65">
        <f t="shared" si="42"/>
        <v>14.4</v>
      </c>
      <c r="AJ312" s="65">
        <f t="shared" si="43"/>
        <v>-138.24</v>
      </c>
      <c r="AK312" s="58">
        <f t="shared" si="44"/>
        <v>0</v>
      </c>
      <c r="AL312" s="58">
        <f t="shared" si="45"/>
        <v>0</v>
      </c>
      <c r="AM312" s="58">
        <f t="shared" si="46"/>
        <v>240</v>
      </c>
    </row>
    <row r="313" spans="27:39" ht="20.100000000000001" customHeight="1" x14ac:dyDescent="0.2">
      <c r="AA313">
        <f t="shared" si="38"/>
        <v>96</v>
      </c>
      <c r="AB313" s="24">
        <f t="shared" si="39"/>
        <v>11.52</v>
      </c>
      <c r="AC313" s="24">
        <f t="shared" ref="AC313:AC317" si="47" xml:space="preserve"> IF( AB313 &lt;= AK313, AG313, AG313 - AL313*(AB313 - AK313) - (AM313 - AL313)*(AB313 - AK313)^2/(2*(L - AK313))   )</f>
        <v>-1327.104</v>
      </c>
      <c r="AD313" s="24">
        <f t="shared" si="35"/>
        <v>-5096.0793599999997</v>
      </c>
      <c r="AE313" s="56">
        <f t="shared" si="36"/>
        <v>27.647999999999996</v>
      </c>
      <c r="AF313" s="24">
        <f t="shared" ref="AF313:AF317" si="48" xml:space="preserve"> IF( AB313 &lt;= AK313,  AE313,        AE313  - AL313*(AB313 - AK313)^4*100000/(24*E*I) - (AM313 - AL313)*(AB313 - AK313)^5*100000/(120*E*I*(L - AK313) )  )</f>
        <v>-0.53128042905600026</v>
      </c>
      <c r="AG313" s="39">
        <f t="shared" si="40"/>
        <v>0</v>
      </c>
      <c r="AH313" s="39">
        <f t="shared" si="41"/>
        <v>0</v>
      </c>
      <c r="AI313" s="65">
        <f t="shared" si="42"/>
        <v>14.4</v>
      </c>
      <c r="AJ313" s="65">
        <f t="shared" si="43"/>
        <v>-138.24</v>
      </c>
      <c r="AK313" s="58">
        <f t="shared" si="44"/>
        <v>0</v>
      </c>
      <c r="AL313" s="58">
        <f t="shared" si="45"/>
        <v>0</v>
      </c>
      <c r="AM313" s="58">
        <f t="shared" si="46"/>
        <v>240</v>
      </c>
    </row>
    <row r="314" spans="27:39" ht="20.100000000000001" customHeight="1" x14ac:dyDescent="0.2">
      <c r="AA314">
        <f t="shared" si="38"/>
        <v>97</v>
      </c>
      <c r="AB314" s="24">
        <f t="shared" si="39"/>
        <v>11.64</v>
      </c>
      <c r="AC314" s="24">
        <f t="shared" si="47"/>
        <v>-1354.8960000000002</v>
      </c>
      <c r="AD314" s="24">
        <f t="shared" si="35"/>
        <v>-5256.9964800000007</v>
      </c>
      <c r="AE314" s="56">
        <f t="shared" si="36"/>
        <v>29.376000000000005</v>
      </c>
      <c r="AF314" s="24">
        <f t="shared" si="48"/>
        <v>-0.30184792819200368</v>
      </c>
      <c r="AG314" s="39">
        <f t="shared" si="40"/>
        <v>0</v>
      </c>
      <c r="AH314" s="39">
        <f t="shared" si="41"/>
        <v>0</v>
      </c>
      <c r="AI314" s="65">
        <f t="shared" si="42"/>
        <v>14.4</v>
      </c>
      <c r="AJ314" s="65">
        <f t="shared" si="43"/>
        <v>-138.24</v>
      </c>
      <c r="AK314" s="58">
        <f t="shared" si="44"/>
        <v>0</v>
      </c>
      <c r="AL314" s="58">
        <f t="shared" si="45"/>
        <v>0</v>
      </c>
      <c r="AM314" s="58">
        <f t="shared" si="46"/>
        <v>240</v>
      </c>
    </row>
    <row r="315" spans="27:39" ht="20.100000000000001" customHeight="1" x14ac:dyDescent="0.2">
      <c r="AA315">
        <f t="shared" si="38"/>
        <v>98</v>
      </c>
      <c r="AB315" s="24">
        <f t="shared" si="39"/>
        <v>11.76</v>
      </c>
      <c r="AC315" s="24">
        <f t="shared" si="47"/>
        <v>-1382.9759999999999</v>
      </c>
      <c r="AD315" s="24">
        <f t="shared" si="35"/>
        <v>-5421.2659199999989</v>
      </c>
      <c r="AE315" s="56">
        <f t="shared" si="36"/>
        <v>31.103999999999985</v>
      </c>
      <c r="AF315" s="24">
        <f t="shared" si="48"/>
        <v>-0.13550273740801089</v>
      </c>
      <c r="AG315" s="39">
        <f t="shared" si="40"/>
        <v>0</v>
      </c>
      <c r="AH315" s="39">
        <f t="shared" si="41"/>
        <v>0</v>
      </c>
      <c r="AI315" s="65">
        <f t="shared" si="42"/>
        <v>14.4</v>
      </c>
      <c r="AJ315" s="65">
        <f t="shared" si="43"/>
        <v>-138.24</v>
      </c>
      <c r="AK315" s="58">
        <f t="shared" si="44"/>
        <v>0</v>
      </c>
      <c r="AL315" s="58">
        <f t="shared" si="45"/>
        <v>0</v>
      </c>
      <c r="AM315" s="58">
        <f t="shared" si="46"/>
        <v>240</v>
      </c>
    </row>
    <row r="316" spans="27:39" ht="20.100000000000001" customHeight="1" x14ac:dyDescent="0.2">
      <c r="AA316">
        <f t="shared" si="38"/>
        <v>99</v>
      </c>
      <c r="AB316" s="24">
        <f t="shared" si="39"/>
        <v>11.88</v>
      </c>
      <c r="AC316" s="24">
        <f t="shared" si="47"/>
        <v>-1411.3440000000003</v>
      </c>
      <c r="AD316" s="24">
        <f t="shared" si="35"/>
        <v>-5588.9222400000017</v>
      </c>
      <c r="AE316" s="56">
        <f t="shared" si="36"/>
        <v>32.831999999999994</v>
      </c>
      <c r="AF316" s="24">
        <f t="shared" si="48"/>
        <v>-3.4216124544016679E-2</v>
      </c>
      <c r="AG316" s="39">
        <f t="shared" si="40"/>
        <v>0</v>
      </c>
      <c r="AH316" s="39">
        <f t="shared" si="41"/>
        <v>0</v>
      </c>
      <c r="AI316" s="65">
        <f t="shared" si="42"/>
        <v>14.4</v>
      </c>
      <c r="AJ316" s="65">
        <f t="shared" si="43"/>
        <v>-138.24</v>
      </c>
      <c r="AK316" s="58">
        <f t="shared" si="44"/>
        <v>0</v>
      </c>
      <c r="AL316" s="58">
        <f t="shared" si="45"/>
        <v>0</v>
      </c>
      <c r="AM316" s="58">
        <f t="shared" si="46"/>
        <v>240</v>
      </c>
    </row>
    <row r="317" spans="27:39" ht="20.100000000000001" customHeight="1" x14ac:dyDescent="0.2">
      <c r="AA317">
        <f t="shared" si="38"/>
        <v>100</v>
      </c>
      <c r="AB317" s="24">
        <f t="shared" si="39"/>
        <v>12</v>
      </c>
      <c r="AC317" s="24">
        <f t="shared" si="47"/>
        <v>-1440</v>
      </c>
      <c r="AD317" s="24">
        <f t="shared" si="35"/>
        <v>-5760</v>
      </c>
      <c r="AE317" s="56">
        <f t="shared" si="36"/>
        <v>34.56</v>
      </c>
      <c r="AF317" s="24">
        <f t="shared" si="48"/>
        <v>0</v>
      </c>
      <c r="AG317" s="39">
        <f t="shared" si="40"/>
        <v>0</v>
      </c>
      <c r="AH317" s="39">
        <f t="shared" si="41"/>
        <v>0</v>
      </c>
      <c r="AI317" s="65">
        <f t="shared" si="42"/>
        <v>14.4</v>
      </c>
      <c r="AJ317" s="65">
        <f t="shared" si="43"/>
        <v>-138.24</v>
      </c>
      <c r="AK317" s="58">
        <f t="shared" si="44"/>
        <v>0</v>
      </c>
      <c r="AL317" s="58">
        <f t="shared" si="45"/>
        <v>0</v>
      </c>
      <c r="AM317" s="58">
        <f t="shared" si="46"/>
        <v>240</v>
      </c>
    </row>
    <row r="318" spans="27:39" ht="20.100000000000001" customHeight="1" x14ac:dyDescent="0.2"/>
    <row r="319" spans="27:39" ht="20.100000000000001" customHeight="1" x14ac:dyDescent="0.2">
      <c r="AA319" t="s">
        <v>91</v>
      </c>
    </row>
    <row r="320" spans="27:39" ht="20.100000000000001" customHeight="1" x14ac:dyDescent="0.2"/>
    <row r="321" spans="27:39" ht="20.100000000000001" customHeight="1" x14ac:dyDescent="0.2">
      <c r="AA321" s="38" t="s">
        <v>4</v>
      </c>
      <c r="AB321" s="39" t="s">
        <v>5</v>
      </c>
      <c r="AC321" s="38" t="s">
        <v>27</v>
      </c>
      <c r="AD321" s="31" t="s">
        <v>29</v>
      </c>
      <c r="AE321" s="31" t="s">
        <v>30</v>
      </c>
      <c r="AF321" s="31" t="s">
        <v>28</v>
      </c>
      <c r="AG321" s="38" t="s">
        <v>24</v>
      </c>
      <c r="AH321" s="38" t="s">
        <v>25</v>
      </c>
      <c r="AI321" s="38" t="s">
        <v>99</v>
      </c>
      <c r="AJ321" s="37" t="s">
        <v>26</v>
      </c>
      <c r="AK321" s="31" t="s">
        <v>23</v>
      </c>
      <c r="AL321" s="31" t="s">
        <v>31</v>
      </c>
      <c r="AM321" s="31" t="s">
        <v>32</v>
      </c>
    </row>
    <row r="322" spans="27:39" ht="20.100000000000001" customHeight="1" x14ac:dyDescent="0.2">
      <c r="AA322">
        <v>0</v>
      </c>
      <c r="AB322" s="24">
        <v>0</v>
      </c>
      <c r="AC322" s="24">
        <f t="shared" ref="AC322:AC353" si="49" xml:space="preserve"> IF( AB322 &lt;= AK322, AG322, AG322 - AL322*(AB322 - AK322) - (AM322 - AL322)*(AB322 - AK322)^2/(2*(L - AK322))   )</f>
        <v>0</v>
      </c>
      <c r="AD322" s="24">
        <f t="shared" ref="AD322:AD353" si="50" xml:space="preserve"> IF( AB322 &lt;= AK322,  AH322 + AG322*AB322,   AH322 + AG322*AB322  - AL322*(AB322 - AK322)^2/2 - (AM322 - AL322)*(AB322 - AK322)^3/(6*(L - AK322) )   )</f>
        <v>0</v>
      </c>
      <c r="AE322" s="56">
        <f t="shared" ref="AE322:AE353" si="51" xml:space="preserve"> AJ322 +  AI322*AB322 + AH322*AB322^2*100000/(2*E*I) + AG322*AB322^3*100000/(6*E*I)</f>
        <v>0</v>
      </c>
      <c r="AF322" s="24">
        <f t="shared" ref="AF322:AF353" si="52" xml:space="preserve"> IF( AB322 &lt;= AK322,  AE322,        AE322  - AL322*(AB322 - AK322)^4*100000/(24*E*I) - (AM322 - AL322)*(AB322 - AK322)^5*100000/(120*E*I*(L - AK322) )  )</f>
        <v>0</v>
      </c>
      <c r="AG322" s="39">
        <v>0</v>
      </c>
      <c r="AH322" s="39">
        <f xml:space="preserve"> 0</f>
        <v>0</v>
      </c>
      <c r="AI322" s="24">
        <f xml:space="preserve"> AL322*(L - AK322)^3*100000/(6*E*I) + (AM322 - AL322)*(L - AK322)^3*100000/(24*E*I)</f>
        <v>0</v>
      </c>
      <c r="AJ322" s="24">
        <f xml:space="preserve"> -AL322*(L - AK322)^3*(3*L + AK322)*100000/(24*E*I) - (AM322 - AL322)*(L - AK322)^3*(4*L + AK322)*100000/(120*E*I)</f>
        <v>0</v>
      </c>
      <c r="AK322" s="58">
        <f xml:space="preserve"> _a1 + _a2</f>
        <v>12</v>
      </c>
      <c r="AL322" s="58">
        <f xml:space="preserve"> -_w2</f>
        <v>-240</v>
      </c>
      <c r="AM322" s="58">
        <f xml:space="preserve">       IF(   _a2 &lt;&gt; 0,          -(_w1 +     (_w2 - _w1)/_a2 * (L - _a1)),   0)</f>
        <v>-240</v>
      </c>
    </row>
    <row r="323" spans="27:39" ht="20.100000000000001" customHeight="1" x14ac:dyDescent="0.2">
      <c r="AA323">
        <f>AA322+1</f>
        <v>1</v>
      </c>
      <c r="AB323" s="24">
        <f xml:space="preserve"> L*AA323/100</f>
        <v>0.12</v>
      </c>
      <c r="AC323" s="24">
        <f t="shared" si="49"/>
        <v>0</v>
      </c>
      <c r="AD323" s="24">
        <f t="shared" si="50"/>
        <v>0</v>
      </c>
      <c r="AE323" s="56">
        <f t="shared" si="51"/>
        <v>0</v>
      </c>
      <c r="AF323" s="24">
        <f t="shared" si="52"/>
        <v>0</v>
      </c>
      <c r="AG323" s="39">
        <f>AG322</f>
        <v>0</v>
      </c>
      <c r="AH323" s="39">
        <f>AH322</f>
        <v>0</v>
      </c>
      <c r="AI323" s="65">
        <f>AI322</f>
        <v>0</v>
      </c>
      <c r="AJ323" s="65">
        <f>AJ322</f>
        <v>0</v>
      </c>
      <c r="AK323" s="58">
        <f xml:space="preserve"> AK322</f>
        <v>12</v>
      </c>
      <c r="AL323" s="58">
        <f xml:space="preserve"> AL322</f>
        <v>-240</v>
      </c>
      <c r="AM323" s="58">
        <f>AM322</f>
        <v>-240</v>
      </c>
    </row>
    <row r="324" spans="27:39" ht="20.100000000000001" customHeight="1" x14ac:dyDescent="0.2">
      <c r="AA324">
        <f t="shared" ref="AA324:AA387" si="53">AA323+1</f>
        <v>2</v>
      </c>
      <c r="AB324" s="24">
        <f t="shared" ref="AB324:AB387" si="54" xml:space="preserve"> L*AA324/100</f>
        <v>0.24</v>
      </c>
      <c r="AC324" s="24">
        <f t="shared" si="49"/>
        <v>0</v>
      </c>
      <c r="AD324" s="24">
        <f t="shared" si="50"/>
        <v>0</v>
      </c>
      <c r="AE324" s="56">
        <f t="shared" si="51"/>
        <v>0</v>
      </c>
      <c r="AF324" s="24">
        <f t="shared" si="52"/>
        <v>0</v>
      </c>
      <c r="AG324" s="39">
        <f t="shared" ref="AG324:AG387" si="55">AG323</f>
        <v>0</v>
      </c>
      <c r="AH324" s="39">
        <f t="shared" ref="AH324:AH387" si="56">AH323</f>
        <v>0</v>
      </c>
      <c r="AI324" s="65">
        <f t="shared" ref="AI324:AI387" si="57">AI323</f>
        <v>0</v>
      </c>
      <c r="AJ324" s="65">
        <f t="shared" ref="AJ324:AJ387" si="58">AJ323</f>
        <v>0</v>
      </c>
      <c r="AK324" s="58">
        <f t="shared" ref="AK324:AK387" si="59" xml:space="preserve"> AK323</f>
        <v>12</v>
      </c>
      <c r="AL324" s="58">
        <f t="shared" ref="AL324:AL387" si="60" xml:space="preserve"> AL323</f>
        <v>-240</v>
      </c>
      <c r="AM324" s="58">
        <f t="shared" ref="AM324:AM387" si="61">AM323</f>
        <v>-240</v>
      </c>
    </row>
    <row r="325" spans="27:39" ht="20.100000000000001" customHeight="1" x14ac:dyDescent="0.2">
      <c r="AA325">
        <f t="shared" si="53"/>
        <v>3</v>
      </c>
      <c r="AB325" s="24">
        <f t="shared" si="54"/>
        <v>0.36</v>
      </c>
      <c r="AC325" s="24">
        <f t="shared" si="49"/>
        <v>0</v>
      </c>
      <c r="AD325" s="24">
        <f t="shared" si="50"/>
        <v>0</v>
      </c>
      <c r="AE325" s="56">
        <f t="shared" si="51"/>
        <v>0</v>
      </c>
      <c r="AF325" s="24">
        <f t="shared" si="52"/>
        <v>0</v>
      </c>
      <c r="AG325" s="39">
        <f t="shared" si="55"/>
        <v>0</v>
      </c>
      <c r="AH325" s="39">
        <f t="shared" si="56"/>
        <v>0</v>
      </c>
      <c r="AI325" s="65">
        <f t="shared" si="57"/>
        <v>0</v>
      </c>
      <c r="AJ325" s="65">
        <f t="shared" si="58"/>
        <v>0</v>
      </c>
      <c r="AK325" s="58">
        <f t="shared" si="59"/>
        <v>12</v>
      </c>
      <c r="AL325" s="58">
        <f t="shared" si="60"/>
        <v>-240</v>
      </c>
      <c r="AM325" s="58">
        <f t="shared" si="61"/>
        <v>-240</v>
      </c>
    </row>
    <row r="326" spans="27:39" ht="20.100000000000001" customHeight="1" x14ac:dyDescent="0.2">
      <c r="AA326">
        <f t="shared" si="53"/>
        <v>4</v>
      </c>
      <c r="AB326" s="24">
        <f t="shared" si="54"/>
        <v>0.48</v>
      </c>
      <c r="AC326" s="24">
        <f t="shared" si="49"/>
        <v>0</v>
      </c>
      <c r="AD326" s="24">
        <f t="shared" si="50"/>
        <v>0</v>
      </c>
      <c r="AE326" s="56">
        <f t="shared" si="51"/>
        <v>0</v>
      </c>
      <c r="AF326" s="24">
        <f t="shared" si="52"/>
        <v>0</v>
      </c>
      <c r="AG326" s="39">
        <f t="shared" si="55"/>
        <v>0</v>
      </c>
      <c r="AH326" s="39">
        <f t="shared" si="56"/>
        <v>0</v>
      </c>
      <c r="AI326" s="65">
        <f t="shared" si="57"/>
        <v>0</v>
      </c>
      <c r="AJ326" s="65">
        <f t="shared" si="58"/>
        <v>0</v>
      </c>
      <c r="AK326" s="58">
        <f t="shared" si="59"/>
        <v>12</v>
      </c>
      <c r="AL326" s="58">
        <f t="shared" si="60"/>
        <v>-240</v>
      </c>
      <c r="AM326" s="58">
        <f t="shared" si="61"/>
        <v>-240</v>
      </c>
    </row>
    <row r="327" spans="27:39" ht="20.100000000000001" customHeight="1" x14ac:dyDescent="0.2">
      <c r="AA327">
        <f t="shared" si="53"/>
        <v>5</v>
      </c>
      <c r="AB327" s="24">
        <f t="shared" si="54"/>
        <v>0.6</v>
      </c>
      <c r="AC327" s="24">
        <f t="shared" si="49"/>
        <v>0</v>
      </c>
      <c r="AD327" s="24">
        <f t="shared" si="50"/>
        <v>0</v>
      </c>
      <c r="AE327" s="56">
        <f t="shared" si="51"/>
        <v>0</v>
      </c>
      <c r="AF327" s="24">
        <f t="shared" si="52"/>
        <v>0</v>
      </c>
      <c r="AG327" s="39">
        <f t="shared" si="55"/>
        <v>0</v>
      </c>
      <c r="AH327" s="39">
        <f t="shared" si="56"/>
        <v>0</v>
      </c>
      <c r="AI327" s="65">
        <f t="shared" si="57"/>
        <v>0</v>
      </c>
      <c r="AJ327" s="65">
        <f t="shared" si="58"/>
        <v>0</v>
      </c>
      <c r="AK327" s="58">
        <f t="shared" si="59"/>
        <v>12</v>
      </c>
      <c r="AL327" s="58">
        <f t="shared" si="60"/>
        <v>-240</v>
      </c>
      <c r="AM327" s="58">
        <f t="shared" si="61"/>
        <v>-240</v>
      </c>
    </row>
    <row r="328" spans="27:39" ht="20.100000000000001" customHeight="1" x14ac:dyDescent="0.2">
      <c r="AA328">
        <f t="shared" si="53"/>
        <v>6</v>
      </c>
      <c r="AB328" s="24">
        <f t="shared" si="54"/>
        <v>0.72</v>
      </c>
      <c r="AC328" s="24">
        <f t="shared" si="49"/>
        <v>0</v>
      </c>
      <c r="AD328" s="24">
        <f t="shared" si="50"/>
        <v>0</v>
      </c>
      <c r="AE328" s="56">
        <f t="shared" si="51"/>
        <v>0</v>
      </c>
      <c r="AF328" s="24">
        <f t="shared" si="52"/>
        <v>0</v>
      </c>
      <c r="AG328" s="39">
        <f t="shared" si="55"/>
        <v>0</v>
      </c>
      <c r="AH328" s="39">
        <f t="shared" si="56"/>
        <v>0</v>
      </c>
      <c r="AI328" s="65">
        <f t="shared" si="57"/>
        <v>0</v>
      </c>
      <c r="AJ328" s="65">
        <f t="shared" si="58"/>
        <v>0</v>
      </c>
      <c r="AK328" s="58">
        <f t="shared" si="59"/>
        <v>12</v>
      </c>
      <c r="AL328" s="58">
        <f t="shared" si="60"/>
        <v>-240</v>
      </c>
      <c r="AM328" s="58">
        <f t="shared" si="61"/>
        <v>-240</v>
      </c>
    </row>
    <row r="329" spans="27:39" ht="20.100000000000001" customHeight="1" x14ac:dyDescent="0.2">
      <c r="AA329">
        <f t="shared" si="53"/>
        <v>7</v>
      </c>
      <c r="AB329" s="24">
        <f t="shared" si="54"/>
        <v>0.84</v>
      </c>
      <c r="AC329" s="24">
        <f t="shared" si="49"/>
        <v>0</v>
      </c>
      <c r="AD329" s="24">
        <f t="shared" si="50"/>
        <v>0</v>
      </c>
      <c r="AE329" s="56">
        <f t="shared" si="51"/>
        <v>0</v>
      </c>
      <c r="AF329" s="24">
        <f t="shared" si="52"/>
        <v>0</v>
      </c>
      <c r="AG329" s="39">
        <f t="shared" si="55"/>
        <v>0</v>
      </c>
      <c r="AH329" s="39">
        <f t="shared" si="56"/>
        <v>0</v>
      </c>
      <c r="AI329" s="65">
        <f t="shared" si="57"/>
        <v>0</v>
      </c>
      <c r="AJ329" s="65">
        <f t="shared" si="58"/>
        <v>0</v>
      </c>
      <c r="AK329" s="58">
        <f t="shared" si="59"/>
        <v>12</v>
      </c>
      <c r="AL329" s="58">
        <f t="shared" si="60"/>
        <v>-240</v>
      </c>
      <c r="AM329" s="58">
        <f t="shared" si="61"/>
        <v>-240</v>
      </c>
    </row>
    <row r="330" spans="27:39" ht="20.100000000000001" customHeight="1" x14ac:dyDescent="0.2">
      <c r="AA330">
        <f t="shared" si="53"/>
        <v>8</v>
      </c>
      <c r="AB330" s="24">
        <f t="shared" si="54"/>
        <v>0.96</v>
      </c>
      <c r="AC330" s="24">
        <f t="shared" si="49"/>
        <v>0</v>
      </c>
      <c r="AD330" s="24">
        <f t="shared" si="50"/>
        <v>0</v>
      </c>
      <c r="AE330" s="56">
        <f t="shared" si="51"/>
        <v>0</v>
      </c>
      <c r="AF330" s="24">
        <f t="shared" si="52"/>
        <v>0</v>
      </c>
      <c r="AG330" s="39">
        <f t="shared" si="55"/>
        <v>0</v>
      </c>
      <c r="AH330" s="39">
        <f t="shared" si="56"/>
        <v>0</v>
      </c>
      <c r="AI330" s="65">
        <f t="shared" si="57"/>
        <v>0</v>
      </c>
      <c r="AJ330" s="65">
        <f t="shared" si="58"/>
        <v>0</v>
      </c>
      <c r="AK330" s="58">
        <f t="shared" si="59"/>
        <v>12</v>
      </c>
      <c r="AL330" s="58">
        <f t="shared" si="60"/>
        <v>-240</v>
      </c>
      <c r="AM330" s="58">
        <f t="shared" si="61"/>
        <v>-240</v>
      </c>
    </row>
    <row r="331" spans="27:39" ht="20.100000000000001" customHeight="1" x14ac:dyDescent="0.2">
      <c r="AA331">
        <f t="shared" si="53"/>
        <v>9</v>
      </c>
      <c r="AB331" s="24">
        <f t="shared" si="54"/>
        <v>1.08</v>
      </c>
      <c r="AC331" s="24">
        <f t="shared" si="49"/>
        <v>0</v>
      </c>
      <c r="AD331" s="24">
        <f t="shared" si="50"/>
        <v>0</v>
      </c>
      <c r="AE331" s="56">
        <f t="shared" si="51"/>
        <v>0</v>
      </c>
      <c r="AF331" s="24">
        <f t="shared" si="52"/>
        <v>0</v>
      </c>
      <c r="AG331" s="39">
        <f t="shared" si="55"/>
        <v>0</v>
      </c>
      <c r="AH331" s="39">
        <f t="shared" si="56"/>
        <v>0</v>
      </c>
      <c r="AI331" s="65">
        <f t="shared" si="57"/>
        <v>0</v>
      </c>
      <c r="AJ331" s="65">
        <f t="shared" si="58"/>
        <v>0</v>
      </c>
      <c r="AK331" s="58">
        <f t="shared" si="59"/>
        <v>12</v>
      </c>
      <c r="AL331" s="58">
        <f t="shared" si="60"/>
        <v>-240</v>
      </c>
      <c r="AM331" s="58">
        <f t="shared" si="61"/>
        <v>-240</v>
      </c>
    </row>
    <row r="332" spans="27:39" ht="20.100000000000001" customHeight="1" x14ac:dyDescent="0.2">
      <c r="AA332">
        <f t="shared" si="53"/>
        <v>10</v>
      </c>
      <c r="AB332" s="24">
        <f t="shared" si="54"/>
        <v>1.2</v>
      </c>
      <c r="AC332" s="24">
        <f t="shared" si="49"/>
        <v>0</v>
      </c>
      <c r="AD332" s="24">
        <f t="shared" si="50"/>
        <v>0</v>
      </c>
      <c r="AE332" s="56">
        <f t="shared" si="51"/>
        <v>0</v>
      </c>
      <c r="AF332" s="24">
        <f t="shared" si="52"/>
        <v>0</v>
      </c>
      <c r="AG332" s="39">
        <f t="shared" si="55"/>
        <v>0</v>
      </c>
      <c r="AH332" s="39">
        <f t="shared" si="56"/>
        <v>0</v>
      </c>
      <c r="AI332" s="65">
        <f t="shared" si="57"/>
        <v>0</v>
      </c>
      <c r="AJ332" s="65">
        <f t="shared" si="58"/>
        <v>0</v>
      </c>
      <c r="AK332" s="58">
        <f t="shared" si="59"/>
        <v>12</v>
      </c>
      <c r="AL332" s="58">
        <f t="shared" si="60"/>
        <v>-240</v>
      </c>
      <c r="AM332" s="58">
        <f t="shared" si="61"/>
        <v>-240</v>
      </c>
    </row>
    <row r="333" spans="27:39" ht="20.100000000000001" customHeight="1" x14ac:dyDescent="0.2">
      <c r="AA333">
        <f t="shared" si="53"/>
        <v>11</v>
      </c>
      <c r="AB333" s="24">
        <f t="shared" si="54"/>
        <v>1.32</v>
      </c>
      <c r="AC333" s="24">
        <f t="shared" si="49"/>
        <v>0</v>
      </c>
      <c r="AD333" s="24">
        <f t="shared" si="50"/>
        <v>0</v>
      </c>
      <c r="AE333" s="56">
        <f t="shared" si="51"/>
        <v>0</v>
      </c>
      <c r="AF333" s="24">
        <f t="shared" si="52"/>
        <v>0</v>
      </c>
      <c r="AG333" s="39">
        <f t="shared" si="55"/>
        <v>0</v>
      </c>
      <c r="AH333" s="39">
        <f t="shared" si="56"/>
        <v>0</v>
      </c>
      <c r="AI333" s="65">
        <f t="shared" si="57"/>
        <v>0</v>
      </c>
      <c r="AJ333" s="65">
        <f t="shared" si="58"/>
        <v>0</v>
      </c>
      <c r="AK333" s="58">
        <f t="shared" si="59"/>
        <v>12</v>
      </c>
      <c r="AL333" s="58">
        <f t="shared" si="60"/>
        <v>-240</v>
      </c>
      <c r="AM333" s="58">
        <f t="shared" si="61"/>
        <v>-240</v>
      </c>
    </row>
    <row r="334" spans="27:39" ht="20.100000000000001" customHeight="1" x14ac:dyDescent="0.2">
      <c r="AA334">
        <f t="shared" si="53"/>
        <v>12</v>
      </c>
      <c r="AB334" s="24">
        <f t="shared" si="54"/>
        <v>1.44</v>
      </c>
      <c r="AC334" s="24">
        <f t="shared" si="49"/>
        <v>0</v>
      </c>
      <c r="AD334" s="24">
        <f t="shared" si="50"/>
        <v>0</v>
      </c>
      <c r="AE334" s="56">
        <f t="shared" si="51"/>
        <v>0</v>
      </c>
      <c r="AF334" s="24">
        <f t="shared" si="52"/>
        <v>0</v>
      </c>
      <c r="AG334" s="39">
        <f t="shared" si="55"/>
        <v>0</v>
      </c>
      <c r="AH334" s="39">
        <f t="shared" si="56"/>
        <v>0</v>
      </c>
      <c r="AI334" s="65">
        <f t="shared" si="57"/>
        <v>0</v>
      </c>
      <c r="AJ334" s="65">
        <f t="shared" si="58"/>
        <v>0</v>
      </c>
      <c r="AK334" s="58">
        <f t="shared" si="59"/>
        <v>12</v>
      </c>
      <c r="AL334" s="58">
        <f t="shared" si="60"/>
        <v>-240</v>
      </c>
      <c r="AM334" s="58">
        <f t="shared" si="61"/>
        <v>-240</v>
      </c>
    </row>
    <row r="335" spans="27:39" ht="20.100000000000001" customHeight="1" x14ac:dyDescent="0.2">
      <c r="AA335">
        <f t="shared" si="53"/>
        <v>13</v>
      </c>
      <c r="AB335" s="24">
        <f t="shared" si="54"/>
        <v>1.56</v>
      </c>
      <c r="AC335" s="24">
        <f t="shared" si="49"/>
        <v>0</v>
      </c>
      <c r="AD335" s="24">
        <f t="shared" si="50"/>
        <v>0</v>
      </c>
      <c r="AE335" s="56">
        <f t="shared" si="51"/>
        <v>0</v>
      </c>
      <c r="AF335" s="24">
        <f t="shared" si="52"/>
        <v>0</v>
      </c>
      <c r="AG335" s="39">
        <f t="shared" si="55"/>
        <v>0</v>
      </c>
      <c r="AH335" s="39">
        <f t="shared" si="56"/>
        <v>0</v>
      </c>
      <c r="AI335" s="65">
        <f t="shared" si="57"/>
        <v>0</v>
      </c>
      <c r="AJ335" s="65">
        <f t="shared" si="58"/>
        <v>0</v>
      </c>
      <c r="AK335" s="58">
        <f t="shared" si="59"/>
        <v>12</v>
      </c>
      <c r="AL335" s="58">
        <f t="shared" si="60"/>
        <v>-240</v>
      </c>
      <c r="AM335" s="58">
        <f t="shared" si="61"/>
        <v>-240</v>
      </c>
    </row>
    <row r="336" spans="27:39" ht="20.100000000000001" customHeight="1" x14ac:dyDescent="0.2">
      <c r="AA336">
        <f t="shared" si="53"/>
        <v>14</v>
      </c>
      <c r="AB336" s="24">
        <f t="shared" si="54"/>
        <v>1.68</v>
      </c>
      <c r="AC336" s="24">
        <f t="shared" si="49"/>
        <v>0</v>
      </c>
      <c r="AD336" s="24">
        <f t="shared" si="50"/>
        <v>0</v>
      </c>
      <c r="AE336" s="56">
        <f t="shared" si="51"/>
        <v>0</v>
      </c>
      <c r="AF336" s="24">
        <f t="shared" si="52"/>
        <v>0</v>
      </c>
      <c r="AG336" s="39">
        <f t="shared" si="55"/>
        <v>0</v>
      </c>
      <c r="AH336" s="39">
        <f t="shared" si="56"/>
        <v>0</v>
      </c>
      <c r="AI336" s="65">
        <f t="shared" si="57"/>
        <v>0</v>
      </c>
      <c r="AJ336" s="65">
        <f t="shared" si="58"/>
        <v>0</v>
      </c>
      <c r="AK336" s="58">
        <f t="shared" si="59"/>
        <v>12</v>
      </c>
      <c r="AL336" s="58">
        <f t="shared" si="60"/>
        <v>-240</v>
      </c>
      <c r="AM336" s="58">
        <f t="shared" si="61"/>
        <v>-240</v>
      </c>
    </row>
    <row r="337" spans="27:39" ht="20.100000000000001" customHeight="1" x14ac:dyDescent="0.2">
      <c r="AA337">
        <f t="shared" si="53"/>
        <v>15</v>
      </c>
      <c r="AB337" s="24">
        <f t="shared" si="54"/>
        <v>1.8</v>
      </c>
      <c r="AC337" s="24">
        <f t="shared" si="49"/>
        <v>0</v>
      </c>
      <c r="AD337" s="24">
        <f t="shared" si="50"/>
        <v>0</v>
      </c>
      <c r="AE337" s="56">
        <f t="shared" si="51"/>
        <v>0</v>
      </c>
      <c r="AF337" s="24">
        <f t="shared" si="52"/>
        <v>0</v>
      </c>
      <c r="AG337" s="39">
        <f t="shared" si="55"/>
        <v>0</v>
      </c>
      <c r="AH337" s="39">
        <f t="shared" si="56"/>
        <v>0</v>
      </c>
      <c r="AI337" s="65">
        <f t="shared" si="57"/>
        <v>0</v>
      </c>
      <c r="AJ337" s="65">
        <f t="shared" si="58"/>
        <v>0</v>
      </c>
      <c r="AK337" s="58">
        <f t="shared" si="59"/>
        <v>12</v>
      </c>
      <c r="AL337" s="58">
        <f t="shared" si="60"/>
        <v>-240</v>
      </c>
      <c r="AM337" s="58">
        <f t="shared" si="61"/>
        <v>-240</v>
      </c>
    </row>
    <row r="338" spans="27:39" ht="20.100000000000001" customHeight="1" x14ac:dyDescent="0.2">
      <c r="AA338">
        <f t="shared" si="53"/>
        <v>16</v>
      </c>
      <c r="AB338" s="24">
        <f t="shared" si="54"/>
        <v>1.92</v>
      </c>
      <c r="AC338" s="24">
        <f t="shared" si="49"/>
        <v>0</v>
      </c>
      <c r="AD338" s="24">
        <f t="shared" si="50"/>
        <v>0</v>
      </c>
      <c r="AE338" s="56">
        <f t="shared" si="51"/>
        <v>0</v>
      </c>
      <c r="AF338" s="24">
        <f t="shared" si="52"/>
        <v>0</v>
      </c>
      <c r="AG338" s="39">
        <f t="shared" si="55"/>
        <v>0</v>
      </c>
      <c r="AH338" s="39">
        <f t="shared" si="56"/>
        <v>0</v>
      </c>
      <c r="AI338" s="65">
        <f t="shared" si="57"/>
        <v>0</v>
      </c>
      <c r="AJ338" s="65">
        <f t="shared" si="58"/>
        <v>0</v>
      </c>
      <c r="AK338" s="58">
        <f t="shared" si="59"/>
        <v>12</v>
      </c>
      <c r="AL338" s="58">
        <f t="shared" si="60"/>
        <v>-240</v>
      </c>
      <c r="AM338" s="58">
        <f t="shared" si="61"/>
        <v>-240</v>
      </c>
    </row>
    <row r="339" spans="27:39" ht="20.100000000000001" customHeight="1" x14ac:dyDescent="0.2">
      <c r="AA339">
        <f t="shared" si="53"/>
        <v>17</v>
      </c>
      <c r="AB339" s="24">
        <f t="shared" si="54"/>
        <v>2.04</v>
      </c>
      <c r="AC339" s="24">
        <f t="shared" si="49"/>
        <v>0</v>
      </c>
      <c r="AD339" s="24">
        <f t="shared" si="50"/>
        <v>0</v>
      </c>
      <c r="AE339" s="56">
        <f t="shared" si="51"/>
        <v>0</v>
      </c>
      <c r="AF339" s="24">
        <f t="shared" si="52"/>
        <v>0</v>
      </c>
      <c r="AG339" s="39">
        <f t="shared" si="55"/>
        <v>0</v>
      </c>
      <c r="AH339" s="39">
        <f t="shared" si="56"/>
        <v>0</v>
      </c>
      <c r="AI339" s="65">
        <f t="shared" si="57"/>
        <v>0</v>
      </c>
      <c r="AJ339" s="65">
        <f t="shared" si="58"/>
        <v>0</v>
      </c>
      <c r="AK339" s="58">
        <f t="shared" si="59"/>
        <v>12</v>
      </c>
      <c r="AL339" s="58">
        <f t="shared" si="60"/>
        <v>-240</v>
      </c>
      <c r="AM339" s="58">
        <f t="shared" si="61"/>
        <v>-240</v>
      </c>
    </row>
    <row r="340" spans="27:39" ht="20.100000000000001" customHeight="1" x14ac:dyDescent="0.2">
      <c r="AA340">
        <f t="shared" si="53"/>
        <v>18</v>
      </c>
      <c r="AB340" s="24">
        <f t="shared" si="54"/>
        <v>2.16</v>
      </c>
      <c r="AC340" s="24">
        <f t="shared" si="49"/>
        <v>0</v>
      </c>
      <c r="AD340" s="24">
        <f t="shared" si="50"/>
        <v>0</v>
      </c>
      <c r="AE340" s="56">
        <f t="shared" si="51"/>
        <v>0</v>
      </c>
      <c r="AF340" s="24">
        <f t="shared" si="52"/>
        <v>0</v>
      </c>
      <c r="AG340" s="39">
        <f t="shared" si="55"/>
        <v>0</v>
      </c>
      <c r="AH340" s="39">
        <f t="shared" si="56"/>
        <v>0</v>
      </c>
      <c r="AI340" s="65">
        <f t="shared" si="57"/>
        <v>0</v>
      </c>
      <c r="AJ340" s="65">
        <f t="shared" si="58"/>
        <v>0</v>
      </c>
      <c r="AK340" s="58">
        <f t="shared" si="59"/>
        <v>12</v>
      </c>
      <c r="AL340" s="58">
        <f t="shared" si="60"/>
        <v>-240</v>
      </c>
      <c r="AM340" s="58">
        <f t="shared" si="61"/>
        <v>-240</v>
      </c>
    </row>
    <row r="341" spans="27:39" ht="20.100000000000001" customHeight="1" x14ac:dyDescent="0.2">
      <c r="AA341">
        <f t="shared" si="53"/>
        <v>19</v>
      </c>
      <c r="AB341" s="24">
        <f t="shared" si="54"/>
        <v>2.2799999999999998</v>
      </c>
      <c r="AC341" s="24">
        <f t="shared" si="49"/>
        <v>0</v>
      </c>
      <c r="AD341" s="24">
        <f t="shared" si="50"/>
        <v>0</v>
      </c>
      <c r="AE341" s="56">
        <f t="shared" si="51"/>
        <v>0</v>
      </c>
      <c r="AF341" s="24">
        <f t="shared" si="52"/>
        <v>0</v>
      </c>
      <c r="AG341" s="39">
        <f t="shared" si="55"/>
        <v>0</v>
      </c>
      <c r="AH341" s="39">
        <f t="shared" si="56"/>
        <v>0</v>
      </c>
      <c r="AI341" s="65">
        <f t="shared" si="57"/>
        <v>0</v>
      </c>
      <c r="AJ341" s="65">
        <f t="shared" si="58"/>
        <v>0</v>
      </c>
      <c r="AK341" s="58">
        <f t="shared" si="59"/>
        <v>12</v>
      </c>
      <c r="AL341" s="58">
        <f t="shared" si="60"/>
        <v>-240</v>
      </c>
      <c r="AM341" s="58">
        <f t="shared" si="61"/>
        <v>-240</v>
      </c>
    </row>
    <row r="342" spans="27:39" ht="20.100000000000001" customHeight="1" x14ac:dyDescent="0.2">
      <c r="AA342">
        <f t="shared" si="53"/>
        <v>20</v>
      </c>
      <c r="AB342" s="24">
        <f t="shared" si="54"/>
        <v>2.4</v>
      </c>
      <c r="AC342" s="24">
        <f t="shared" si="49"/>
        <v>0</v>
      </c>
      <c r="AD342" s="24">
        <f t="shared" si="50"/>
        <v>0</v>
      </c>
      <c r="AE342" s="56">
        <f t="shared" si="51"/>
        <v>0</v>
      </c>
      <c r="AF342" s="24">
        <f t="shared" si="52"/>
        <v>0</v>
      </c>
      <c r="AG342" s="39">
        <f t="shared" si="55"/>
        <v>0</v>
      </c>
      <c r="AH342" s="39">
        <f t="shared" si="56"/>
        <v>0</v>
      </c>
      <c r="AI342" s="65">
        <f t="shared" si="57"/>
        <v>0</v>
      </c>
      <c r="AJ342" s="65">
        <f t="shared" si="58"/>
        <v>0</v>
      </c>
      <c r="AK342" s="58">
        <f t="shared" si="59"/>
        <v>12</v>
      </c>
      <c r="AL342" s="58">
        <f t="shared" si="60"/>
        <v>-240</v>
      </c>
      <c r="AM342" s="58">
        <f t="shared" si="61"/>
        <v>-240</v>
      </c>
    </row>
    <row r="343" spans="27:39" ht="20.100000000000001" customHeight="1" x14ac:dyDescent="0.2">
      <c r="AA343">
        <f t="shared" si="53"/>
        <v>21</v>
      </c>
      <c r="AB343" s="24">
        <f t="shared" si="54"/>
        <v>2.52</v>
      </c>
      <c r="AC343" s="24">
        <f t="shared" si="49"/>
        <v>0</v>
      </c>
      <c r="AD343" s="24">
        <f t="shared" si="50"/>
        <v>0</v>
      </c>
      <c r="AE343" s="56">
        <f t="shared" si="51"/>
        <v>0</v>
      </c>
      <c r="AF343" s="24">
        <f t="shared" si="52"/>
        <v>0</v>
      </c>
      <c r="AG343" s="39">
        <f t="shared" si="55"/>
        <v>0</v>
      </c>
      <c r="AH343" s="39">
        <f t="shared" si="56"/>
        <v>0</v>
      </c>
      <c r="AI343" s="65">
        <f t="shared" si="57"/>
        <v>0</v>
      </c>
      <c r="AJ343" s="65">
        <f t="shared" si="58"/>
        <v>0</v>
      </c>
      <c r="AK343" s="58">
        <f t="shared" si="59"/>
        <v>12</v>
      </c>
      <c r="AL343" s="58">
        <f t="shared" si="60"/>
        <v>-240</v>
      </c>
      <c r="AM343" s="58">
        <f t="shared" si="61"/>
        <v>-240</v>
      </c>
    </row>
    <row r="344" spans="27:39" ht="20.100000000000001" customHeight="1" x14ac:dyDescent="0.2">
      <c r="AA344">
        <f t="shared" si="53"/>
        <v>22</v>
      </c>
      <c r="AB344" s="24">
        <f t="shared" si="54"/>
        <v>2.64</v>
      </c>
      <c r="AC344" s="24">
        <f t="shared" si="49"/>
        <v>0</v>
      </c>
      <c r="AD344" s="24">
        <f t="shared" si="50"/>
        <v>0</v>
      </c>
      <c r="AE344" s="56">
        <f t="shared" si="51"/>
        <v>0</v>
      </c>
      <c r="AF344" s="24">
        <f t="shared" si="52"/>
        <v>0</v>
      </c>
      <c r="AG344" s="39">
        <f t="shared" si="55"/>
        <v>0</v>
      </c>
      <c r="AH344" s="39">
        <f t="shared" si="56"/>
        <v>0</v>
      </c>
      <c r="AI344" s="65">
        <f t="shared" si="57"/>
        <v>0</v>
      </c>
      <c r="AJ344" s="65">
        <f t="shared" si="58"/>
        <v>0</v>
      </c>
      <c r="AK344" s="58">
        <f t="shared" si="59"/>
        <v>12</v>
      </c>
      <c r="AL344" s="58">
        <f t="shared" si="60"/>
        <v>-240</v>
      </c>
      <c r="AM344" s="58">
        <f t="shared" si="61"/>
        <v>-240</v>
      </c>
    </row>
    <row r="345" spans="27:39" ht="20.100000000000001" customHeight="1" x14ac:dyDescent="0.2">
      <c r="AA345">
        <f t="shared" si="53"/>
        <v>23</v>
      </c>
      <c r="AB345" s="24">
        <f t="shared" si="54"/>
        <v>2.76</v>
      </c>
      <c r="AC345" s="24">
        <f t="shared" si="49"/>
        <v>0</v>
      </c>
      <c r="AD345" s="24">
        <f t="shared" si="50"/>
        <v>0</v>
      </c>
      <c r="AE345" s="56">
        <f t="shared" si="51"/>
        <v>0</v>
      </c>
      <c r="AF345" s="24">
        <f t="shared" si="52"/>
        <v>0</v>
      </c>
      <c r="AG345" s="39">
        <f t="shared" si="55"/>
        <v>0</v>
      </c>
      <c r="AH345" s="39">
        <f t="shared" si="56"/>
        <v>0</v>
      </c>
      <c r="AI345" s="65">
        <f t="shared" si="57"/>
        <v>0</v>
      </c>
      <c r="AJ345" s="65">
        <f t="shared" si="58"/>
        <v>0</v>
      </c>
      <c r="AK345" s="58">
        <f t="shared" si="59"/>
        <v>12</v>
      </c>
      <c r="AL345" s="58">
        <f t="shared" si="60"/>
        <v>-240</v>
      </c>
      <c r="AM345" s="58">
        <f t="shared" si="61"/>
        <v>-240</v>
      </c>
    </row>
    <row r="346" spans="27:39" ht="20.100000000000001" customHeight="1" x14ac:dyDescent="0.2">
      <c r="AA346">
        <f t="shared" si="53"/>
        <v>24</v>
      </c>
      <c r="AB346" s="24">
        <f t="shared" si="54"/>
        <v>2.88</v>
      </c>
      <c r="AC346" s="24">
        <f t="shared" si="49"/>
        <v>0</v>
      </c>
      <c r="AD346" s="24">
        <f t="shared" si="50"/>
        <v>0</v>
      </c>
      <c r="AE346" s="56">
        <f t="shared" si="51"/>
        <v>0</v>
      </c>
      <c r="AF346" s="24">
        <f t="shared" si="52"/>
        <v>0</v>
      </c>
      <c r="AG346" s="39">
        <f t="shared" si="55"/>
        <v>0</v>
      </c>
      <c r="AH346" s="39">
        <f t="shared" si="56"/>
        <v>0</v>
      </c>
      <c r="AI346" s="65">
        <f t="shared" si="57"/>
        <v>0</v>
      </c>
      <c r="AJ346" s="65">
        <f t="shared" si="58"/>
        <v>0</v>
      </c>
      <c r="AK346" s="58">
        <f t="shared" si="59"/>
        <v>12</v>
      </c>
      <c r="AL346" s="58">
        <f t="shared" si="60"/>
        <v>-240</v>
      </c>
      <c r="AM346" s="58">
        <f t="shared" si="61"/>
        <v>-240</v>
      </c>
    </row>
    <row r="347" spans="27:39" ht="20.100000000000001" customHeight="1" x14ac:dyDescent="0.2">
      <c r="AA347">
        <f t="shared" si="53"/>
        <v>25</v>
      </c>
      <c r="AB347" s="24">
        <f t="shared" si="54"/>
        <v>3</v>
      </c>
      <c r="AC347" s="24">
        <f t="shared" si="49"/>
        <v>0</v>
      </c>
      <c r="AD347" s="24">
        <f t="shared" si="50"/>
        <v>0</v>
      </c>
      <c r="AE347" s="56">
        <f t="shared" si="51"/>
        <v>0</v>
      </c>
      <c r="AF347" s="24">
        <f t="shared" si="52"/>
        <v>0</v>
      </c>
      <c r="AG347" s="39">
        <f t="shared" si="55"/>
        <v>0</v>
      </c>
      <c r="AH347" s="39">
        <f t="shared" si="56"/>
        <v>0</v>
      </c>
      <c r="AI347" s="65">
        <f t="shared" si="57"/>
        <v>0</v>
      </c>
      <c r="AJ347" s="65">
        <f t="shared" si="58"/>
        <v>0</v>
      </c>
      <c r="AK347" s="58">
        <f t="shared" si="59"/>
        <v>12</v>
      </c>
      <c r="AL347" s="58">
        <f t="shared" si="60"/>
        <v>-240</v>
      </c>
      <c r="AM347" s="58">
        <f t="shared" si="61"/>
        <v>-240</v>
      </c>
    </row>
    <row r="348" spans="27:39" ht="20.100000000000001" customHeight="1" x14ac:dyDescent="0.2">
      <c r="AA348">
        <f t="shared" si="53"/>
        <v>26</v>
      </c>
      <c r="AB348" s="24">
        <f t="shared" si="54"/>
        <v>3.12</v>
      </c>
      <c r="AC348" s="24">
        <f t="shared" si="49"/>
        <v>0</v>
      </c>
      <c r="AD348" s="24">
        <f t="shared" si="50"/>
        <v>0</v>
      </c>
      <c r="AE348" s="56">
        <f t="shared" si="51"/>
        <v>0</v>
      </c>
      <c r="AF348" s="24">
        <f t="shared" si="52"/>
        <v>0</v>
      </c>
      <c r="AG348" s="39">
        <f t="shared" si="55"/>
        <v>0</v>
      </c>
      <c r="AH348" s="39">
        <f t="shared" si="56"/>
        <v>0</v>
      </c>
      <c r="AI348" s="65">
        <f t="shared" si="57"/>
        <v>0</v>
      </c>
      <c r="AJ348" s="65">
        <f t="shared" si="58"/>
        <v>0</v>
      </c>
      <c r="AK348" s="58">
        <f t="shared" si="59"/>
        <v>12</v>
      </c>
      <c r="AL348" s="58">
        <f t="shared" si="60"/>
        <v>-240</v>
      </c>
      <c r="AM348" s="58">
        <f t="shared" si="61"/>
        <v>-240</v>
      </c>
    </row>
    <row r="349" spans="27:39" ht="20.100000000000001" customHeight="1" x14ac:dyDescent="0.2">
      <c r="AA349">
        <f t="shared" si="53"/>
        <v>27</v>
      </c>
      <c r="AB349" s="24">
        <f t="shared" si="54"/>
        <v>3.24</v>
      </c>
      <c r="AC349" s="24">
        <f t="shared" si="49"/>
        <v>0</v>
      </c>
      <c r="AD349" s="24">
        <f t="shared" si="50"/>
        <v>0</v>
      </c>
      <c r="AE349" s="56">
        <f t="shared" si="51"/>
        <v>0</v>
      </c>
      <c r="AF349" s="24">
        <f t="shared" si="52"/>
        <v>0</v>
      </c>
      <c r="AG349" s="39">
        <f t="shared" si="55"/>
        <v>0</v>
      </c>
      <c r="AH349" s="39">
        <f t="shared" si="56"/>
        <v>0</v>
      </c>
      <c r="AI349" s="65">
        <f t="shared" si="57"/>
        <v>0</v>
      </c>
      <c r="AJ349" s="65">
        <f t="shared" si="58"/>
        <v>0</v>
      </c>
      <c r="AK349" s="58">
        <f t="shared" si="59"/>
        <v>12</v>
      </c>
      <c r="AL349" s="58">
        <f t="shared" si="60"/>
        <v>-240</v>
      </c>
      <c r="AM349" s="58">
        <f t="shared" si="61"/>
        <v>-240</v>
      </c>
    </row>
    <row r="350" spans="27:39" ht="20.100000000000001" customHeight="1" x14ac:dyDescent="0.2">
      <c r="AA350">
        <f t="shared" si="53"/>
        <v>28</v>
      </c>
      <c r="AB350" s="24">
        <f t="shared" si="54"/>
        <v>3.36</v>
      </c>
      <c r="AC350" s="24">
        <f t="shared" si="49"/>
        <v>0</v>
      </c>
      <c r="AD350" s="24">
        <f t="shared" si="50"/>
        <v>0</v>
      </c>
      <c r="AE350" s="56">
        <f t="shared" si="51"/>
        <v>0</v>
      </c>
      <c r="AF350" s="24">
        <f t="shared" si="52"/>
        <v>0</v>
      </c>
      <c r="AG350" s="39">
        <f t="shared" si="55"/>
        <v>0</v>
      </c>
      <c r="AH350" s="39">
        <f t="shared" si="56"/>
        <v>0</v>
      </c>
      <c r="AI350" s="65">
        <f t="shared" si="57"/>
        <v>0</v>
      </c>
      <c r="AJ350" s="65">
        <f t="shared" si="58"/>
        <v>0</v>
      </c>
      <c r="AK350" s="58">
        <f t="shared" si="59"/>
        <v>12</v>
      </c>
      <c r="AL350" s="58">
        <f t="shared" si="60"/>
        <v>-240</v>
      </c>
      <c r="AM350" s="58">
        <f t="shared" si="61"/>
        <v>-240</v>
      </c>
    </row>
    <row r="351" spans="27:39" ht="20.100000000000001" customHeight="1" x14ac:dyDescent="0.2">
      <c r="AA351">
        <f t="shared" si="53"/>
        <v>29</v>
      </c>
      <c r="AB351" s="24">
        <f t="shared" si="54"/>
        <v>3.48</v>
      </c>
      <c r="AC351" s="24">
        <f t="shared" si="49"/>
        <v>0</v>
      </c>
      <c r="AD351" s="24">
        <f t="shared" si="50"/>
        <v>0</v>
      </c>
      <c r="AE351" s="56">
        <f t="shared" si="51"/>
        <v>0</v>
      </c>
      <c r="AF351" s="24">
        <f t="shared" si="52"/>
        <v>0</v>
      </c>
      <c r="AG351" s="39">
        <f t="shared" si="55"/>
        <v>0</v>
      </c>
      <c r="AH351" s="39">
        <f t="shared" si="56"/>
        <v>0</v>
      </c>
      <c r="AI351" s="65">
        <f t="shared" si="57"/>
        <v>0</v>
      </c>
      <c r="AJ351" s="65">
        <f t="shared" si="58"/>
        <v>0</v>
      </c>
      <c r="AK351" s="58">
        <f t="shared" si="59"/>
        <v>12</v>
      </c>
      <c r="AL351" s="58">
        <f t="shared" si="60"/>
        <v>-240</v>
      </c>
      <c r="AM351" s="58">
        <f t="shared" si="61"/>
        <v>-240</v>
      </c>
    </row>
    <row r="352" spans="27:39" ht="20.100000000000001" customHeight="1" x14ac:dyDescent="0.2">
      <c r="AA352">
        <f t="shared" si="53"/>
        <v>30</v>
      </c>
      <c r="AB352" s="24">
        <f t="shared" si="54"/>
        <v>3.6</v>
      </c>
      <c r="AC352" s="24">
        <f t="shared" si="49"/>
        <v>0</v>
      </c>
      <c r="AD352" s="24">
        <f t="shared" si="50"/>
        <v>0</v>
      </c>
      <c r="AE352" s="56">
        <f t="shared" si="51"/>
        <v>0</v>
      </c>
      <c r="AF352" s="24">
        <f t="shared" si="52"/>
        <v>0</v>
      </c>
      <c r="AG352" s="39">
        <f t="shared" si="55"/>
        <v>0</v>
      </c>
      <c r="AH352" s="39">
        <f t="shared" si="56"/>
        <v>0</v>
      </c>
      <c r="AI352" s="65">
        <f t="shared" si="57"/>
        <v>0</v>
      </c>
      <c r="AJ352" s="65">
        <f t="shared" si="58"/>
        <v>0</v>
      </c>
      <c r="AK352" s="58">
        <f t="shared" si="59"/>
        <v>12</v>
      </c>
      <c r="AL352" s="58">
        <f t="shared" si="60"/>
        <v>-240</v>
      </c>
      <c r="AM352" s="58">
        <f t="shared" si="61"/>
        <v>-240</v>
      </c>
    </row>
    <row r="353" spans="27:39" ht="20.100000000000001" customHeight="1" x14ac:dyDescent="0.2">
      <c r="AA353">
        <f t="shared" si="53"/>
        <v>31</v>
      </c>
      <c r="AB353" s="24">
        <f t="shared" si="54"/>
        <v>3.72</v>
      </c>
      <c r="AC353" s="24">
        <f t="shared" si="49"/>
        <v>0</v>
      </c>
      <c r="AD353" s="24">
        <f t="shared" si="50"/>
        <v>0</v>
      </c>
      <c r="AE353" s="56">
        <f t="shared" si="51"/>
        <v>0</v>
      </c>
      <c r="AF353" s="24">
        <f t="shared" si="52"/>
        <v>0</v>
      </c>
      <c r="AG353" s="39">
        <f t="shared" si="55"/>
        <v>0</v>
      </c>
      <c r="AH353" s="39">
        <f t="shared" si="56"/>
        <v>0</v>
      </c>
      <c r="AI353" s="65">
        <f t="shared" si="57"/>
        <v>0</v>
      </c>
      <c r="AJ353" s="65">
        <f t="shared" si="58"/>
        <v>0</v>
      </c>
      <c r="AK353" s="58">
        <f t="shared" si="59"/>
        <v>12</v>
      </c>
      <c r="AL353" s="58">
        <f t="shared" si="60"/>
        <v>-240</v>
      </c>
      <c r="AM353" s="58">
        <f t="shared" si="61"/>
        <v>-240</v>
      </c>
    </row>
    <row r="354" spans="27:39" ht="20.100000000000001" customHeight="1" x14ac:dyDescent="0.2">
      <c r="AA354">
        <f t="shared" si="53"/>
        <v>32</v>
      </c>
      <c r="AB354" s="24">
        <f t="shared" si="54"/>
        <v>3.84</v>
      </c>
      <c r="AC354" s="24">
        <f t="shared" ref="AC354:AC385" si="62" xml:space="preserve"> IF( AB354 &lt;= AK354, AG354, AG354 - AL354*(AB354 - AK354) - (AM354 - AL354)*(AB354 - AK354)^2/(2*(L - AK354))   )</f>
        <v>0</v>
      </c>
      <c r="AD354" s="24">
        <f t="shared" ref="AD354:AD385" si="63" xml:space="preserve"> IF( AB354 &lt;= AK354,  AH354 + AG354*AB354,   AH354 + AG354*AB354  - AL354*(AB354 - AK354)^2/2 - (AM354 - AL354)*(AB354 - AK354)^3/(6*(L - AK354) )   )</f>
        <v>0</v>
      </c>
      <c r="AE354" s="56">
        <f t="shared" ref="AE354:AE385" si="64" xml:space="preserve"> AJ354 +  AI354*AB354 + AH354*AB354^2*100000/(2*E*I) + AG354*AB354^3*100000/(6*E*I)</f>
        <v>0</v>
      </c>
      <c r="AF354" s="24">
        <f t="shared" ref="AF354:AF385" si="65" xml:space="preserve"> IF( AB354 &lt;= AK354,  AE354,        AE354  - AL354*(AB354 - AK354)^4*100000/(24*E*I) - (AM354 - AL354)*(AB354 - AK354)^5*100000/(120*E*I*(L - AK354) )  )</f>
        <v>0</v>
      </c>
      <c r="AG354" s="39">
        <f t="shared" si="55"/>
        <v>0</v>
      </c>
      <c r="AH354" s="39">
        <f t="shared" si="56"/>
        <v>0</v>
      </c>
      <c r="AI354" s="65">
        <f t="shared" si="57"/>
        <v>0</v>
      </c>
      <c r="AJ354" s="65">
        <f t="shared" si="58"/>
        <v>0</v>
      </c>
      <c r="AK354" s="58">
        <f t="shared" si="59"/>
        <v>12</v>
      </c>
      <c r="AL354" s="58">
        <f t="shared" si="60"/>
        <v>-240</v>
      </c>
      <c r="AM354" s="58">
        <f t="shared" si="61"/>
        <v>-240</v>
      </c>
    </row>
    <row r="355" spans="27:39" ht="20.100000000000001" customHeight="1" x14ac:dyDescent="0.2">
      <c r="AA355">
        <f t="shared" si="53"/>
        <v>33</v>
      </c>
      <c r="AB355" s="24">
        <f t="shared" si="54"/>
        <v>3.96</v>
      </c>
      <c r="AC355" s="24">
        <f t="shared" si="62"/>
        <v>0</v>
      </c>
      <c r="AD355" s="24">
        <f t="shared" si="63"/>
        <v>0</v>
      </c>
      <c r="AE355" s="56">
        <f t="shared" si="64"/>
        <v>0</v>
      </c>
      <c r="AF355" s="24">
        <f t="shared" si="65"/>
        <v>0</v>
      </c>
      <c r="AG355" s="39">
        <f t="shared" si="55"/>
        <v>0</v>
      </c>
      <c r="AH355" s="39">
        <f t="shared" si="56"/>
        <v>0</v>
      </c>
      <c r="AI355" s="65">
        <f t="shared" si="57"/>
        <v>0</v>
      </c>
      <c r="AJ355" s="65">
        <f t="shared" si="58"/>
        <v>0</v>
      </c>
      <c r="AK355" s="58">
        <f t="shared" si="59"/>
        <v>12</v>
      </c>
      <c r="AL355" s="58">
        <f t="shared" si="60"/>
        <v>-240</v>
      </c>
      <c r="AM355" s="58">
        <f t="shared" si="61"/>
        <v>-240</v>
      </c>
    </row>
    <row r="356" spans="27:39" ht="20.100000000000001" customHeight="1" x14ac:dyDescent="0.2">
      <c r="AA356">
        <f t="shared" si="53"/>
        <v>34</v>
      </c>
      <c r="AB356" s="24">
        <f t="shared" si="54"/>
        <v>4.08</v>
      </c>
      <c r="AC356" s="24">
        <f t="shared" si="62"/>
        <v>0</v>
      </c>
      <c r="AD356" s="24">
        <f t="shared" si="63"/>
        <v>0</v>
      </c>
      <c r="AE356" s="56">
        <f t="shared" si="64"/>
        <v>0</v>
      </c>
      <c r="AF356" s="24">
        <f t="shared" si="65"/>
        <v>0</v>
      </c>
      <c r="AG356" s="39">
        <f t="shared" si="55"/>
        <v>0</v>
      </c>
      <c r="AH356" s="39">
        <f t="shared" si="56"/>
        <v>0</v>
      </c>
      <c r="AI356" s="65">
        <f t="shared" si="57"/>
        <v>0</v>
      </c>
      <c r="AJ356" s="65">
        <f t="shared" si="58"/>
        <v>0</v>
      </c>
      <c r="AK356" s="58">
        <f t="shared" si="59"/>
        <v>12</v>
      </c>
      <c r="AL356" s="58">
        <f t="shared" si="60"/>
        <v>-240</v>
      </c>
      <c r="AM356" s="58">
        <f t="shared" si="61"/>
        <v>-240</v>
      </c>
    </row>
    <row r="357" spans="27:39" ht="20.100000000000001" customHeight="1" x14ac:dyDescent="0.2">
      <c r="AA357">
        <f t="shared" si="53"/>
        <v>35</v>
      </c>
      <c r="AB357" s="24">
        <f t="shared" si="54"/>
        <v>4.2</v>
      </c>
      <c r="AC357" s="24">
        <f t="shared" si="62"/>
        <v>0</v>
      </c>
      <c r="AD357" s="24">
        <f t="shared" si="63"/>
        <v>0</v>
      </c>
      <c r="AE357" s="56">
        <f t="shared" si="64"/>
        <v>0</v>
      </c>
      <c r="AF357" s="24">
        <f t="shared" si="65"/>
        <v>0</v>
      </c>
      <c r="AG357" s="39">
        <f t="shared" si="55"/>
        <v>0</v>
      </c>
      <c r="AH357" s="39">
        <f t="shared" si="56"/>
        <v>0</v>
      </c>
      <c r="AI357" s="65">
        <f t="shared" si="57"/>
        <v>0</v>
      </c>
      <c r="AJ357" s="65">
        <f t="shared" si="58"/>
        <v>0</v>
      </c>
      <c r="AK357" s="58">
        <f t="shared" si="59"/>
        <v>12</v>
      </c>
      <c r="AL357" s="58">
        <f t="shared" si="60"/>
        <v>-240</v>
      </c>
      <c r="AM357" s="58">
        <f t="shared" si="61"/>
        <v>-240</v>
      </c>
    </row>
    <row r="358" spans="27:39" ht="20.100000000000001" customHeight="1" x14ac:dyDescent="0.2">
      <c r="AA358">
        <f t="shared" si="53"/>
        <v>36</v>
      </c>
      <c r="AB358" s="24">
        <f t="shared" si="54"/>
        <v>4.32</v>
      </c>
      <c r="AC358" s="24">
        <f t="shared" si="62"/>
        <v>0</v>
      </c>
      <c r="AD358" s="24">
        <f t="shared" si="63"/>
        <v>0</v>
      </c>
      <c r="AE358" s="56">
        <f t="shared" si="64"/>
        <v>0</v>
      </c>
      <c r="AF358" s="24">
        <f t="shared" si="65"/>
        <v>0</v>
      </c>
      <c r="AG358" s="39">
        <f t="shared" si="55"/>
        <v>0</v>
      </c>
      <c r="AH358" s="39">
        <f t="shared" si="56"/>
        <v>0</v>
      </c>
      <c r="AI358" s="65">
        <f t="shared" si="57"/>
        <v>0</v>
      </c>
      <c r="AJ358" s="65">
        <f t="shared" si="58"/>
        <v>0</v>
      </c>
      <c r="AK358" s="58">
        <f t="shared" si="59"/>
        <v>12</v>
      </c>
      <c r="AL358" s="58">
        <f t="shared" si="60"/>
        <v>-240</v>
      </c>
      <c r="AM358" s="58">
        <f t="shared" si="61"/>
        <v>-240</v>
      </c>
    </row>
    <row r="359" spans="27:39" ht="20.100000000000001" customHeight="1" x14ac:dyDescent="0.2">
      <c r="AA359">
        <f t="shared" si="53"/>
        <v>37</v>
      </c>
      <c r="AB359" s="24">
        <f t="shared" si="54"/>
        <v>4.4400000000000004</v>
      </c>
      <c r="AC359" s="24">
        <f t="shared" si="62"/>
        <v>0</v>
      </c>
      <c r="AD359" s="24">
        <f t="shared" si="63"/>
        <v>0</v>
      </c>
      <c r="AE359" s="56">
        <f t="shared" si="64"/>
        <v>0</v>
      </c>
      <c r="AF359" s="24">
        <f t="shared" si="65"/>
        <v>0</v>
      </c>
      <c r="AG359" s="39">
        <f t="shared" si="55"/>
        <v>0</v>
      </c>
      <c r="AH359" s="39">
        <f t="shared" si="56"/>
        <v>0</v>
      </c>
      <c r="AI359" s="65">
        <f t="shared" si="57"/>
        <v>0</v>
      </c>
      <c r="AJ359" s="65">
        <f t="shared" si="58"/>
        <v>0</v>
      </c>
      <c r="AK359" s="58">
        <f t="shared" si="59"/>
        <v>12</v>
      </c>
      <c r="AL359" s="58">
        <f t="shared" si="60"/>
        <v>-240</v>
      </c>
      <c r="AM359" s="58">
        <f t="shared" si="61"/>
        <v>-240</v>
      </c>
    </row>
    <row r="360" spans="27:39" ht="20.100000000000001" customHeight="1" x14ac:dyDescent="0.2">
      <c r="AA360">
        <f t="shared" si="53"/>
        <v>38</v>
      </c>
      <c r="AB360" s="24">
        <f t="shared" si="54"/>
        <v>4.5599999999999996</v>
      </c>
      <c r="AC360" s="24">
        <f t="shared" si="62"/>
        <v>0</v>
      </c>
      <c r="AD360" s="24">
        <f t="shared" si="63"/>
        <v>0</v>
      </c>
      <c r="AE360" s="56">
        <f t="shared" si="64"/>
        <v>0</v>
      </c>
      <c r="AF360" s="24">
        <f t="shared" si="65"/>
        <v>0</v>
      </c>
      <c r="AG360" s="39">
        <f t="shared" si="55"/>
        <v>0</v>
      </c>
      <c r="AH360" s="39">
        <f t="shared" si="56"/>
        <v>0</v>
      </c>
      <c r="AI360" s="65">
        <f t="shared" si="57"/>
        <v>0</v>
      </c>
      <c r="AJ360" s="65">
        <f t="shared" si="58"/>
        <v>0</v>
      </c>
      <c r="AK360" s="58">
        <f t="shared" si="59"/>
        <v>12</v>
      </c>
      <c r="AL360" s="58">
        <f t="shared" si="60"/>
        <v>-240</v>
      </c>
      <c r="AM360" s="58">
        <f t="shared" si="61"/>
        <v>-240</v>
      </c>
    </row>
    <row r="361" spans="27:39" ht="20.100000000000001" customHeight="1" x14ac:dyDescent="0.2">
      <c r="AA361">
        <f t="shared" si="53"/>
        <v>39</v>
      </c>
      <c r="AB361" s="24">
        <f t="shared" si="54"/>
        <v>4.68</v>
      </c>
      <c r="AC361" s="24">
        <f t="shared" si="62"/>
        <v>0</v>
      </c>
      <c r="AD361" s="24">
        <f t="shared" si="63"/>
        <v>0</v>
      </c>
      <c r="AE361" s="56">
        <f t="shared" si="64"/>
        <v>0</v>
      </c>
      <c r="AF361" s="24">
        <f t="shared" si="65"/>
        <v>0</v>
      </c>
      <c r="AG361" s="39">
        <f t="shared" si="55"/>
        <v>0</v>
      </c>
      <c r="AH361" s="39">
        <f t="shared" si="56"/>
        <v>0</v>
      </c>
      <c r="AI361" s="65">
        <f t="shared" si="57"/>
        <v>0</v>
      </c>
      <c r="AJ361" s="65">
        <f t="shared" si="58"/>
        <v>0</v>
      </c>
      <c r="AK361" s="58">
        <f t="shared" si="59"/>
        <v>12</v>
      </c>
      <c r="AL361" s="58">
        <f t="shared" si="60"/>
        <v>-240</v>
      </c>
      <c r="AM361" s="58">
        <f t="shared" si="61"/>
        <v>-240</v>
      </c>
    </row>
    <row r="362" spans="27:39" ht="20.100000000000001" customHeight="1" x14ac:dyDescent="0.2">
      <c r="AA362">
        <f t="shared" si="53"/>
        <v>40</v>
      </c>
      <c r="AB362" s="24">
        <f t="shared" si="54"/>
        <v>4.8</v>
      </c>
      <c r="AC362" s="24">
        <f t="shared" si="62"/>
        <v>0</v>
      </c>
      <c r="AD362" s="24">
        <f t="shared" si="63"/>
        <v>0</v>
      </c>
      <c r="AE362" s="56">
        <f t="shared" si="64"/>
        <v>0</v>
      </c>
      <c r="AF362" s="24">
        <f t="shared" si="65"/>
        <v>0</v>
      </c>
      <c r="AG362" s="39">
        <f t="shared" si="55"/>
        <v>0</v>
      </c>
      <c r="AH362" s="39">
        <f t="shared" si="56"/>
        <v>0</v>
      </c>
      <c r="AI362" s="65">
        <f t="shared" si="57"/>
        <v>0</v>
      </c>
      <c r="AJ362" s="65">
        <f t="shared" si="58"/>
        <v>0</v>
      </c>
      <c r="AK362" s="58">
        <f t="shared" si="59"/>
        <v>12</v>
      </c>
      <c r="AL362" s="58">
        <f t="shared" si="60"/>
        <v>-240</v>
      </c>
      <c r="AM362" s="58">
        <f t="shared" si="61"/>
        <v>-240</v>
      </c>
    </row>
    <row r="363" spans="27:39" ht="20.100000000000001" customHeight="1" x14ac:dyDescent="0.2">
      <c r="AA363">
        <f t="shared" si="53"/>
        <v>41</v>
      </c>
      <c r="AB363" s="24">
        <f t="shared" si="54"/>
        <v>4.92</v>
      </c>
      <c r="AC363" s="24">
        <f t="shared" si="62"/>
        <v>0</v>
      </c>
      <c r="AD363" s="24">
        <f t="shared" si="63"/>
        <v>0</v>
      </c>
      <c r="AE363" s="56">
        <f t="shared" si="64"/>
        <v>0</v>
      </c>
      <c r="AF363" s="24">
        <f t="shared" si="65"/>
        <v>0</v>
      </c>
      <c r="AG363" s="39">
        <f t="shared" si="55"/>
        <v>0</v>
      </c>
      <c r="AH363" s="39">
        <f t="shared" si="56"/>
        <v>0</v>
      </c>
      <c r="AI363" s="65">
        <f t="shared" si="57"/>
        <v>0</v>
      </c>
      <c r="AJ363" s="65">
        <f t="shared" si="58"/>
        <v>0</v>
      </c>
      <c r="AK363" s="58">
        <f t="shared" si="59"/>
        <v>12</v>
      </c>
      <c r="AL363" s="58">
        <f t="shared" si="60"/>
        <v>-240</v>
      </c>
      <c r="AM363" s="58">
        <f t="shared" si="61"/>
        <v>-240</v>
      </c>
    </row>
    <row r="364" spans="27:39" ht="20.100000000000001" customHeight="1" x14ac:dyDescent="0.2">
      <c r="AA364">
        <f t="shared" si="53"/>
        <v>42</v>
      </c>
      <c r="AB364" s="24">
        <f t="shared" si="54"/>
        <v>5.04</v>
      </c>
      <c r="AC364" s="24">
        <f t="shared" si="62"/>
        <v>0</v>
      </c>
      <c r="AD364" s="24">
        <f t="shared" si="63"/>
        <v>0</v>
      </c>
      <c r="AE364" s="56">
        <f t="shared" si="64"/>
        <v>0</v>
      </c>
      <c r="AF364" s="24">
        <f t="shared" si="65"/>
        <v>0</v>
      </c>
      <c r="AG364" s="39">
        <f t="shared" si="55"/>
        <v>0</v>
      </c>
      <c r="AH364" s="39">
        <f t="shared" si="56"/>
        <v>0</v>
      </c>
      <c r="AI364" s="65">
        <f t="shared" si="57"/>
        <v>0</v>
      </c>
      <c r="AJ364" s="65">
        <f t="shared" si="58"/>
        <v>0</v>
      </c>
      <c r="AK364" s="58">
        <f t="shared" si="59"/>
        <v>12</v>
      </c>
      <c r="AL364" s="58">
        <f t="shared" si="60"/>
        <v>-240</v>
      </c>
      <c r="AM364" s="58">
        <f t="shared" si="61"/>
        <v>-240</v>
      </c>
    </row>
    <row r="365" spans="27:39" ht="20.100000000000001" customHeight="1" x14ac:dyDescent="0.2">
      <c r="AA365">
        <f t="shared" si="53"/>
        <v>43</v>
      </c>
      <c r="AB365" s="24">
        <f t="shared" si="54"/>
        <v>5.16</v>
      </c>
      <c r="AC365" s="24">
        <f t="shared" si="62"/>
        <v>0</v>
      </c>
      <c r="AD365" s="24">
        <f t="shared" si="63"/>
        <v>0</v>
      </c>
      <c r="AE365" s="56">
        <f t="shared" si="64"/>
        <v>0</v>
      </c>
      <c r="AF365" s="24">
        <f t="shared" si="65"/>
        <v>0</v>
      </c>
      <c r="AG365" s="39">
        <f t="shared" si="55"/>
        <v>0</v>
      </c>
      <c r="AH365" s="39">
        <f t="shared" si="56"/>
        <v>0</v>
      </c>
      <c r="AI365" s="65">
        <f t="shared" si="57"/>
        <v>0</v>
      </c>
      <c r="AJ365" s="65">
        <f t="shared" si="58"/>
        <v>0</v>
      </c>
      <c r="AK365" s="58">
        <f t="shared" si="59"/>
        <v>12</v>
      </c>
      <c r="AL365" s="58">
        <f t="shared" si="60"/>
        <v>-240</v>
      </c>
      <c r="AM365" s="58">
        <f t="shared" si="61"/>
        <v>-240</v>
      </c>
    </row>
    <row r="366" spans="27:39" ht="20.100000000000001" customHeight="1" x14ac:dyDescent="0.2">
      <c r="AA366">
        <f t="shared" si="53"/>
        <v>44</v>
      </c>
      <c r="AB366" s="24">
        <f t="shared" si="54"/>
        <v>5.28</v>
      </c>
      <c r="AC366" s="24">
        <f t="shared" si="62"/>
        <v>0</v>
      </c>
      <c r="AD366" s="24">
        <f t="shared" si="63"/>
        <v>0</v>
      </c>
      <c r="AE366" s="56">
        <f t="shared" si="64"/>
        <v>0</v>
      </c>
      <c r="AF366" s="24">
        <f t="shared" si="65"/>
        <v>0</v>
      </c>
      <c r="AG366" s="39">
        <f t="shared" si="55"/>
        <v>0</v>
      </c>
      <c r="AH366" s="39">
        <f t="shared" si="56"/>
        <v>0</v>
      </c>
      <c r="AI366" s="65">
        <f t="shared" si="57"/>
        <v>0</v>
      </c>
      <c r="AJ366" s="65">
        <f t="shared" si="58"/>
        <v>0</v>
      </c>
      <c r="AK366" s="58">
        <f t="shared" si="59"/>
        <v>12</v>
      </c>
      <c r="AL366" s="58">
        <f t="shared" si="60"/>
        <v>-240</v>
      </c>
      <c r="AM366" s="58">
        <f t="shared" si="61"/>
        <v>-240</v>
      </c>
    </row>
    <row r="367" spans="27:39" ht="20.100000000000001" customHeight="1" x14ac:dyDescent="0.2">
      <c r="AA367">
        <f t="shared" si="53"/>
        <v>45</v>
      </c>
      <c r="AB367" s="24">
        <f t="shared" si="54"/>
        <v>5.4</v>
      </c>
      <c r="AC367" s="24">
        <f t="shared" si="62"/>
        <v>0</v>
      </c>
      <c r="AD367" s="24">
        <f t="shared" si="63"/>
        <v>0</v>
      </c>
      <c r="AE367" s="56">
        <f t="shared" si="64"/>
        <v>0</v>
      </c>
      <c r="AF367" s="24">
        <f t="shared" si="65"/>
        <v>0</v>
      </c>
      <c r="AG367" s="39">
        <f t="shared" si="55"/>
        <v>0</v>
      </c>
      <c r="AH367" s="39">
        <f t="shared" si="56"/>
        <v>0</v>
      </c>
      <c r="AI367" s="65">
        <f t="shared" si="57"/>
        <v>0</v>
      </c>
      <c r="AJ367" s="65">
        <f t="shared" si="58"/>
        <v>0</v>
      </c>
      <c r="AK367" s="58">
        <f t="shared" si="59"/>
        <v>12</v>
      </c>
      <c r="AL367" s="58">
        <f t="shared" si="60"/>
        <v>-240</v>
      </c>
      <c r="AM367" s="58">
        <f t="shared" si="61"/>
        <v>-240</v>
      </c>
    </row>
    <row r="368" spans="27:39" ht="20.100000000000001" customHeight="1" x14ac:dyDescent="0.2">
      <c r="AA368">
        <f t="shared" si="53"/>
        <v>46</v>
      </c>
      <c r="AB368" s="24">
        <f t="shared" si="54"/>
        <v>5.52</v>
      </c>
      <c r="AC368" s="24">
        <f t="shared" si="62"/>
        <v>0</v>
      </c>
      <c r="AD368" s="24">
        <f t="shared" si="63"/>
        <v>0</v>
      </c>
      <c r="AE368" s="56">
        <f t="shared" si="64"/>
        <v>0</v>
      </c>
      <c r="AF368" s="24">
        <f t="shared" si="65"/>
        <v>0</v>
      </c>
      <c r="AG368" s="39">
        <f t="shared" si="55"/>
        <v>0</v>
      </c>
      <c r="AH368" s="39">
        <f t="shared" si="56"/>
        <v>0</v>
      </c>
      <c r="AI368" s="65">
        <f t="shared" si="57"/>
        <v>0</v>
      </c>
      <c r="AJ368" s="65">
        <f t="shared" si="58"/>
        <v>0</v>
      </c>
      <c r="AK368" s="58">
        <f t="shared" si="59"/>
        <v>12</v>
      </c>
      <c r="AL368" s="58">
        <f t="shared" si="60"/>
        <v>-240</v>
      </c>
      <c r="AM368" s="58">
        <f t="shared" si="61"/>
        <v>-240</v>
      </c>
    </row>
    <row r="369" spans="27:39" ht="20.100000000000001" customHeight="1" x14ac:dyDescent="0.2">
      <c r="AA369">
        <f t="shared" si="53"/>
        <v>47</v>
      </c>
      <c r="AB369" s="24">
        <f t="shared" si="54"/>
        <v>5.64</v>
      </c>
      <c r="AC369" s="24">
        <f t="shared" si="62"/>
        <v>0</v>
      </c>
      <c r="AD369" s="24">
        <f t="shared" si="63"/>
        <v>0</v>
      </c>
      <c r="AE369" s="56">
        <f t="shared" si="64"/>
        <v>0</v>
      </c>
      <c r="AF369" s="24">
        <f t="shared" si="65"/>
        <v>0</v>
      </c>
      <c r="AG369" s="39">
        <f t="shared" si="55"/>
        <v>0</v>
      </c>
      <c r="AH369" s="39">
        <f t="shared" si="56"/>
        <v>0</v>
      </c>
      <c r="AI369" s="65">
        <f t="shared" si="57"/>
        <v>0</v>
      </c>
      <c r="AJ369" s="65">
        <f t="shared" si="58"/>
        <v>0</v>
      </c>
      <c r="AK369" s="58">
        <f t="shared" si="59"/>
        <v>12</v>
      </c>
      <c r="AL369" s="58">
        <f t="shared" si="60"/>
        <v>-240</v>
      </c>
      <c r="AM369" s="58">
        <f t="shared" si="61"/>
        <v>-240</v>
      </c>
    </row>
    <row r="370" spans="27:39" ht="20.100000000000001" customHeight="1" x14ac:dyDescent="0.2">
      <c r="AA370">
        <f t="shared" si="53"/>
        <v>48</v>
      </c>
      <c r="AB370" s="24">
        <f t="shared" si="54"/>
        <v>5.76</v>
      </c>
      <c r="AC370" s="24">
        <f t="shared" si="62"/>
        <v>0</v>
      </c>
      <c r="AD370" s="24">
        <f t="shared" si="63"/>
        <v>0</v>
      </c>
      <c r="AE370" s="56">
        <f t="shared" si="64"/>
        <v>0</v>
      </c>
      <c r="AF370" s="24">
        <f t="shared" si="65"/>
        <v>0</v>
      </c>
      <c r="AG370" s="39">
        <f t="shared" si="55"/>
        <v>0</v>
      </c>
      <c r="AH370" s="39">
        <f t="shared" si="56"/>
        <v>0</v>
      </c>
      <c r="AI370" s="65">
        <f t="shared" si="57"/>
        <v>0</v>
      </c>
      <c r="AJ370" s="65">
        <f t="shared" si="58"/>
        <v>0</v>
      </c>
      <c r="AK370" s="58">
        <f t="shared" si="59"/>
        <v>12</v>
      </c>
      <c r="AL370" s="58">
        <f t="shared" si="60"/>
        <v>-240</v>
      </c>
      <c r="AM370" s="58">
        <f t="shared" si="61"/>
        <v>-240</v>
      </c>
    </row>
    <row r="371" spans="27:39" ht="20.100000000000001" customHeight="1" x14ac:dyDescent="0.2">
      <c r="AA371">
        <f t="shared" si="53"/>
        <v>49</v>
      </c>
      <c r="AB371" s="24">
        <f t="shared" si="54"/>
        <v>5.88</v>
      </c>
      <c r="AC371" s="24">
        <f t="shared" si="62"/>
        <v>0</v>
      </c>
      <c r="AD371" s="24">
        <f t="shared" si="63"/>
        <v>0</v>
      </c>
      <c r="AE371" s="56">
        <f t="shared" si="64"/>
        <v>0</v>
      </c>
      <c r="AF371" s="24">
        <f t="shared" si="65"/>
        <v>0</v>
      </c>
      <c r="AG371" s="39">
        <f t="shared" si="55"/>
        <v>0</v>
      </c>
      <c r="AH371" s="39">
        <f t="shared" si="56"/>
        <v>0</v>
      </c>
      <c r="AI371" s="65">
        <f t="shared" si="57"/>
        <v>0</v>
      </c>
      <c r="AJ371" s="65">
        <f t="shared" si="58"/>
        <v>0</v>
      </c>
      <c r="AK371" s="58">
        <f t="shared" si="59"/>
        <v>12</v>
      </c>
      <c r="AL371" s="58">
        <f t="shared" si="60"/>
        <v>-240</v>
      </c>
      <c r="AM371" s="58">
        <f t="shared" si="61"/>
        <v>-240</v>
      </c>
    </row>
    <row r="372" spans="27:39" ht="20.100000000000001" customHeight="1" x14ac:dyDescent="0.2">
      <c r="AA372">
        <f t="shared" si="53"/>
        <v>50</v>
      </c>
      <c r="AB372" s="24">
        <f t="shared" si="54"/>
        <v>6</v>
      </c>
      <c r="AC372" s="24">
        <f t="shared" si="62"/>
        <v>0</v>
      </c>
      <c r="AD372" s="24">
        <f t="shared" si="63"/>
        <v>0</v>
      </c>
      <c r="AE372" s="56">
        <f t="shared" si="64"/>
        <v>0</v>
      </c>
      <c r="AF372" s="24">
        <f t="shared" si="65"/>
        <v>0</v>
      </c>
      <c r="AG372" s="39">
        <f t="shared" si="55"/>
        <v>0</v>
      </c>
      <c r="AH372" s="39">
        <f t="shared" si="56"/>
        <v>0</v>
      </c>
      <c r="AI372" s="65">
        <f t="shared" si="57"/>
        <v>0</v>
      </c>
      <c r="AJ372" s="65">
        <f t="shared" si="58"/>
        <v>0</v>
      </c>
      <c r="AK372" s="58">
        <f t="shared" si="59"/>
        <v>12</v>
      </c>
      <c r="AL372" s="58">
        <f t="shared" si="60"/>
        <v>-240</v>
      </c>
      <c r="AM372" s="58">
        <f t="shared" si="61"/>
        <v>-240</v>
      </c>
    </row>
    <row r="373" spans="27:39" ht="20.100000000000001" customHeight="1" x14ac:dyDescent="0.2">
      <c r="AA373">
        <f t="shared" si="53"/>
        <v>51</v>
      </c>
      <c r="AB373" s="24">
        <f t="shared" si="54"/>
        <v>6.12</v>
      </c>
      <c r="AC373" s="24">
        <f t="shared" si="62"/>
        <v>0</v>
      </c>
      <c r="AD373" s="24">
        <f t="shared" si="63"/>
        <v>0</v>
      </c>
      <c r="AE373" s="56">
        <f t="shared" si="64"/>
        <v>0</v>
      </c>
      <c r="AF373" s="24">
        <f t="shared" si="65"/>
        <v>0</v>
      </c>
      <c r="AG373" s="39">
        <f t="shared" si="55"/>
        <v>0</v>
      </c>
      <c r="AH373" s="39">
        <f t="shared" si="56"/>
        <v>0</v>
      </c>
      <c r="AI373" s="65">
        <f t="shared" si="57"/>
        <v>0</v>
      </c>
      <c r="AJ373" s="65">
        <f t="shared" si="58"/>
        <v>0</v>
      </c>
      <c r="AK373" s="58">
        <f t="shared" si="59"/>
        <v>12</v>
      </c>
      <c r="AL373" s="58">
        <f t="shared" si="60"/>
        <v>-240</v>
      </c>
      <c r="AM373" s="58">
        <f t="shared" si="61"/>
        <v>-240</v>
      </c>
    </row>
    <row r="374" spans="27:39" ht="20.100000000000001" customHeight="1" x14ac:dyDescent="0.2">
      <c r="AA374">
        <f t="shared" si="53"/>
        <v>52</v>
      </c>
      <c r="AB374" s="24">
        <f t="shared" si="54"/>
        <v>6.24</v>
      </c>
      <c r="AC374" s="24">
        <f t="shared" si="62"/>
        <v>0</v>
      </c>
      <c r="AD374" s="24">
        <f t="shared" si="63"/>
        <v>0</v>
      </c>
      <c r="AE374" s="56">
        <f t="shared" si="64"/>
        <v>0</v>
      </c>
      <c r="AF374" s="24">
        <f t="shared" si="65"/>
        <v>0</v>
      </c>
      <c r="AG374" s="39">
        <f t="shared" si="55"/>
        <v>0</v>
      </c>
      <c r="AH374" s="39">
        <f t="shared" si="56"/>
        <v>0</v>
      </c>
      <c r="AI374" s="65">
        <f t="shared" si="57"/>
        <v>0</v>
      </c>
      <c r="AJ374" s="65">
        <f t="shared" si="58"/>
        <v>0</v>
      </c>
      <c r="AK374" s="58">
        <f t="shared" si="59"/>
        <v>12</v>
      </c>
      <c r="AL374" s="58">
        <f t="shared" si="60"/>
        <v>-240</v>
      </c>
      <c r="AM374" s="58">
        <f t="shared" si="61"/>
        <v>-240</v>
      </c>
    </row>
    <row r="375" spans="27:39" ht="20.100000000000001" customHeight="1" x14ac:dyDescent="0.2">
      <c r="AA375">
        <f t="shared" si="53"/>
        <v>53</v>
      </c>
      <c r="AB375" s="24">
        <f t="shared" si="54"/>
        <v>6.36</v>
      </c>
      <c r="AC375" s="24">
        <f t="shared" si="62"/>
        <v>0</v>
      </c>
      <c r="AD375" s="24">
        <f t="shared" si="63"/>
        <v>0</v>
      </c>
      <c r="AE375" s="56">
        <f t="shared" si="64"/>
        <v>0</v>
      </c>
      <c r="AF375" s="24">
        <f t="shared" si="65"/>
        <v>0</v>
      </c>
      <c r="AG375" s="39">
        <f t="shared" si="55"/>
        <v>0</v>
      </c>
      <c r="AH375" s="39">
        <f t="shared" si="56"/>
        <v>0</v>
      </c>
      <c r="AI375" s="65">
        <f t="shared" si="57"/>
        <v>0</v>
      </c>
      <c r="AJ375" s="65">
        <f t="shared" si="58"/>
        <v>0</v>
      </c>
      <c r="AK375" s="58">
        <f t="shared" si="59"/>
        <v>12</v>
      </c>
      <c r="AL375" s="58">
        <f t="shared" si="60"/>
        <v>-240</v>
      </c>
      <c r="AM375" s="58">
        <f t="shared" si="61"/>
        <v>-240</v>
      </c>
    </row>
    <row r="376" spans="27:39" ht="20.100000000000001" customHeight="1" x14ac:dyDescent="0.2">
      <c r="AA376">
        <f t="shared" si="53"/>
        <v>54</v>
      </c>
      <c r="AB376" s="24">
        <f t="shared" si="54"/>
        <v>6.48</v>
      </c>
      <c r="AC376" s="24">
        <f t="shared" si="62"/>
        <v>0</v>
      </c>
      <c r="AD376" s="24">
        <f t="shared" si="63"/>
        <v>0</v>
      </c>
      <c r="AE376" s="56">
        <f t="shared" si="64"/>
        <v>0</v>
      </c>
      <c r="AF376" s="24">
        <f t="shared" si="65"/>
        <v>0</v>
      </c>
      <c r="AG376" s="39">
        <f t="shared" si="55"/>
        <v>0</v>
      </c>
      <c r="AH376" s="39">
        <f t="shared" si="56"/>
        <v>0</v>
      </c>
      <c r="AI376" s="65">
        <f t="shared" si="57"/>
        <v>0</v>
      </c>
      <c r="AJ376" s="65">
        <f t="shared" si="58"/>
        <v>0</v>
      </c>
      <c r="AK376" s="58">
        <f t="shared" si="59"/>
        <v>12</v>
      </c>
      <c r="AL376" s="58">
        <f t="shared" si="60"/>
        <v>-240</v>
      </c>
      <c r="AM376" s="58">
        <f t="shared" si="61"/>
        <v>-240</v>
      </c>
    </row>
    <row r="377" spans="27:39" ht="20.100000000000001" customHeight="1" x14ac:dyDescent="0.2">
      <c r="AA377">
        <f t="shared" si="53"/>
        <v>55</v>
      </c>
      <c r="AB377" s="24">
        <f t="shared" si="54"/>
        <v>6.6</v>
      </c>
      <c r="AC377" s="24">
        <f t="shared" si="62"/>
        <v>0</v>
      </c>
      <c r="AD377" s="24">
        <f t="shared" si="63"/>
        <v>0</v>
      </c>
      <c r="AE377" s="56">
        <f t="shared" si="64"/>
        <v>0</v>
      </c>
      <c r="AF377" s="24">
        <f t="shared" si="65"/>
        <v>0</v>
      </c>
      <c r="AG377" s="39">
        <f t="shared" si="55"/>
        <v>0</v>
      </c>
      <c r="AH377" s="39">
        <f t="shared" si="56"/>
        <v>0</v>
      </c>
      <c r="AI377" s="65">
        <f t="shared" si="57"/>
        <v>0</v>
      </c>
      <c r="AJ377" s="65">
        <f t="shared" si="58"/>
        <v>0</v>
      </c>
      <c r="AK377" s="58">
        <f t="shared" si="59"/>
        <v>12</v>
      </c>
      <c r="AL377" s="58">
        <f t="shared" si="60"/>
        <v>-240</v>
      </c>
      <c r="AM377" s="58">
        <f t="shared" si="61"/>
        <v>-240</v>
      </c>
    </row>
    <row r="378" spans="27:39" ht="20.100000000000001" customHeight="1" x14ac:dyDescent="0.2">
      <c r="AA378">
        <f t="shared" si="53"/>
        <v>56</v>
      </c>
      <c r="AB378" s="24">
        <f t="shared" si="54"/>
        <v>6.72</v>
      </c>
      <c r="AC378" s="24">
        <f t="shared" si="62"/>
        <v>0</v>
      </c>
      <c r="AD378" s="24">
        <f t="shared" si="63"/>
        <v>0</v>
      </c>
      <c r="AE378" s="56">
        <f t="shared" si="64"/>
        <v>0</v>
      </c>
      <c r="AF378" s="24">
        <f t="shared" si="65"/>
        <v>0</v>
      </c>
      <c r="AG378" s="39">
        <f t="shared" si="55"/>
        <v>0</v>
      </c>
      <c r="AH378" s="39">
        <f t="shared" si="56"/>
        <v>0</v>
      </c>
      <c r="AI378" s="65">
        <f t="shared" si="57"/>
        <v>0</v>
      </c>
      <c r="AJ378" s="65">
        <f t="shared" si="58"/>
        <v>0</v>
      </c>
      <c r="AK378" s="58">
        <f t="shared" si="59"/>
        <v>12</v>
      </c>
      <c r="AL378" s="58">
        <f t="shared" si="60"/>
        <v>-240</v>
      </c>
      <c r="AM378" s="58">
        <f t="shared" si="61"/>
        <v>-240</v>
      </c>
    </row>
    <row r="379" spans="27:39" ht="20.100000000000001" customHeight="1" x14ac:dyDescent="0.2">
      <c r="AA379">
        <f t="shared" si="53"/>
        <v>57</v>
      </c>
      <c r="AB379" s="24">
        <f t="shared" si="54"/>
        <v>6.84</v>
      </c>
      <c r="AC379" s="24">
        <f t="shared" si="62"/>
        <v>0</v>
      </c>
      <c r="AD379" s="24">
        <f t="shared" si="63"/>
        <v>0</v>
      </c>
      <c r="AE379" s="56">
        <f t="shared" si="64"/>
        <v>0</v>
      </c>
      <c r="AF379" s="24">
        <f t="shared" si="65"/>
        <v>0</v>
      </c>
      <c r="AG379" s="39">
        <f t="shared" si="55"/>
        <v>0</v>
      </c>
      <c r="AH379" s="39">
        <f t="shared" si="56"/>
        <v>0</v>
      </c>
      <c r="AI379" s="65">
        <f t="shared" si="57"/>
        <v>0</v>
      </c>
      <c r="AJ379" s="65">
        <f t="shared" si="58"/>
        <v>0</v>
      </c>
      <c r="AK379" s="58">
        <f t="shared" si="59"/>
        <v>12</v>
      </c>
      <c r="AL379" s="58">
        <f t="shared" si="60"/>
        <v>-240</v>
      </c>
      <c r="AM379" s="58">
        <f t="shared" si="61"/>
        <v>-240</v>
      </c>
    </row>
    <row r="380" spans="27:39" ht="20.100000000000001" customHeight="1" x14ac:dyDescent="0.2">
      <c r="AA380">
        <f t="shared" si="53"/>
        <v>58</v>
      </c>
      <c r="AB380" s="24">
        <f t="shared" si="54"/>
        <v>6.96</v>
      </c>
      <c r="AC380" s="24">
        <f t="shared" si="62"/>
        <v>0</v>
      </c>
      <c r="AD380" s="24">
        <f t="shared" si="63"/>
        <v>0</v>
      </c>
      <c r="AE380" s="56">
        <f t="shared" si="64"/>
        <v>0</v>
      </c>
      <c r="AF380" s="24">
        <f t="shared" si="65"/>
        <v>0</v>
      </c>
      <c r="AG380" s="39">
        <f t="shared" si="55"/>
        <v>0</v>
      </c>
      <c r="AH380" s="39">
        <f t="shared" si="56"/>
        <v>0</v>
      </c>
      <c r="AI380" s="65">
        <f t="shared" si="57"/>
        <v>0</v>
      </c>
      <c r="AJ380" s="65">
        <f t="shared" si="58"/>
        <v>0</v>
      </c>
      <c r="AK380" s="58">
        <f t="shared" si="59"/>
        <v>12</v>
      </c>
      <c r="AL380" s="58">
        <f t="shared" si="60"/>
        <v>-240</v>
      </c>
      <c r="AM380" s="58">
        <f t="shared" si="61"/>
        <v>-240</v>
      </c>
    </row>
    <row r="381" spans="27:39" ht="20.100000000000001" customHeight="1" x14ac:dyDescent="0.2">
      <c r="AA381">
        <f t="shared" si="53"/>
        <v>59</v>
      </c>
      <c r="AB381" s="24">
        <f t="shared" si="54"/>
        <v>7.08</v>
      </c>
      <c r="AC381" s="24">
        <f t="shared" si="62"/>
        <v>0</v>
      </c>
      <c r="AD381" s="24">
        <f t="shared" si="63"/>
        <v>0</v>
      </c>
      <c r="AE381" s="56">
        <f t="shared" si="64"/>
        <v>0</v>
      </c>
      <c r="AF381" s="24">
        <f t="shared" si="65"/>
        <v>0</v>
      </c>
      <c r="AG381" s="39">
        <f t="shared" si="55"/>
        <v>0</v>
      </c>
      <c r="AH381" s="39">
        <f t="shared" si="56"/>
        <v>0</v>
      </c>
      <c r="AI381" s="65">
        <f t="shared" si="57"/>
        <v>0</v>
      </c>
      <c r="AJ381" s="65">
        <f t="shared" si="58"/>
        <v>0</v>
      </c>
      <c r="AK381" s="58">
        <f t="shared" si="59"/>
        <v>12</v>
      </c>
      <c r="AL381" s="58">
        <f t="shared" si="60"/>
        <v>-240</v>
      </c>
      <c r="AM381" s="58">
        <f t="shared" si="61"/>
        <v>-240</v>
      </c>
    </row>
    <row r="382" spans="27:39" ht="20.100000000000001" customHeight="1" x14ac:dyDescent="0.2">
      <c r="AA382">
        <f t="shared" si="53"/>
        <v>60</v>
      </c>
      <c r="AB382" s="24">
        <f t="shared" si="54"/>
        <v>7.2</v>
      </c>
      <c r="AC382" s="24">
        <f t="shared" si="62"/>
        <v>0</v>
      </c>
      <c r="AD382" s="24">
        <f t="shared" si="63"/>
        <v>0</v>
      </c>
      <c r="AE382" s="56">
        <f t="shared" si="64"/>
        <v>0</v>
      </c>
      <c r="AF382" s="24">
        <f t="shared" si="65"/>
        <v>0</v>
      </c>
      <c r="AG382" s="39">
        <f t="shared" si="55"/>
        <v>0</v>
      </c>
      <c r="AH382" s="39">
        <f t="shared" si="56"/>
        <v>0</v>
      </c>
      <c r="AI382" s="65">
        <f t="shared" si="57"/>
        <v>0</v>
      </c>
      <c r="AJ382" s="65">
        <f t="shared" si="58"/>
        <v>0</v>
      </c>
      <c r="AK382" s="58">
        <f t="shared" si="59"/>
        <v>12</v>
      </c>
      <c r="AL382" s="58">
        <f t="shared" si="60"/>
        <v>-240</v>
      </c>
      <c r="AM382" s="58">
        <f t="shared" si="61"/>
        <v>-240</v>
      </c>
    </row>
    <row r="383" spans="27:39" ht="20.100000000000001" customHeight="1" x14ac:dyDescent="0.2">
      <c r="AA383">
        <f t="shared" si="53"/>
        <v>61</v>
      </c>
      <c r="AB383" s="24">
        <f t="shared" si="54"/>
        <v>7.32</v>
      </c>
      <c r="AC383" s="24">
        <f t="shared" si="62"/>
        <v>0</v>
      </c>
      <c r="AD383" s="24">
        <f t="shared" si="63"/>
        <v>0</v>
      </c>
      <c r="AE383" s="56">
        <f t="shared" si="64"/>
        <v>0</v>
      </c>
      <c r="AF383" s="24">
        <f t="shared" si="65"/>
        <v>0</v>
      </c>
      <c r="AG383" s="39">
        <f t="shared" si="55"/>
        <v>0</v>
      </c>
      <c r="AH383" s="39">
        <f t="shared" si="56"/>
        <v>0</v>
      </c>
      <c r="AI383" s="65">
        <f t="shared" si="57"/>
        <v>0</v>
      </c>
      <c r="AJ383" s="65">
        <f t="shared" si="58"/>
        <v>0</v>
      </c>
      <c r="AK383" s="58">
        <f t="shared" si="59"/>
        <v>12</v>
      </c>
      <c r="AL383" s="58">
        <f t="shared" si="60"/>
        <v>-240</v>
      </c>
      <c r="AM383" s="58">
        <f t="shared" si="61"/>
        <v>-240</v>
      </c>
    </row>
    <row r="384" spans="27:39" ht="20.100000000000001" customHeight="1" x14ac:dyDescent="0.2">
      <c r="AA384">
        <f t="shared" si="53"/>
        <v>62</v>
      </c>
      <c r="AB384" s="24">
        <f t="shared" si="54"/>
        <v>7.44</v>
      </c>
      <c r="AC384" s="24">
        <f t="shared" si="62"/>
        <v>0</v>
      </c>
      <c r="AD384" s="24">
        <f t="shared" si="63"/>
        <v>0</v>
      </c>
      <c r="AE384" s="56">
        <f t="shared" si="64"/>
        <v>0</v>
      </c>
      <c r="AF384" s="24">
        <f t="shared" si="65"/>
        <v>0</v>
      </c>
      <c r="AG384" s="39">
        <f t="shared" si="55"/>
        <v>0</v>
      </c>
      <c r="AH384" s="39">
        <f t="shared" si="56"/>
        <v>0</v>
      </c>
      <c r="AI384" s="65">
        <f t="shared" si="57"/>
        <v>0</v>
      </c>
      <c r="AJ384" s="65">
        <f t="shared" si="58"/>
        <v>0</v>
      </c>
      <c r="AK384" s="58">
        <f t="shared" si="59"/>
        <v>12</v>
      </c>
      <c r="AL384" s="58">
        <f t="shared" si="60"/>
        <v>-240</v>
      </c>
      <c r="AM384" s="58">
        <f t="shared" si="61"/>
        <v>-240</v>
      </c>
    </row>
    <row r="385" spans="27:39" ht="20.100000000000001" customHeight="1" x14ac:dyDescent="0.2">
      <c r="AA385">
        <f t="shared" si="53"/>
        <v>63</v>
      </c>
      <c r="AB385" s="24">
        <f t="shared" si="54"/>
        <v>7.56</v>
      </c>
      <c r="AC385" s="24">
        <f t="shared" si="62"/>
        <v>0</v>
      </c>
      <c r="AD385" s="24">
        <f t="shared" si="63"/>
        <v>0</v>
      </c>
      <c r="AE385" s="56">
        <f t="shared" si="64"/>
        <v>0</v>
      </c>
      <c r="AF385" s="24">
        <f t="shared" si="65"/>
        <v>0</v>
      </c>
      <c r="AG385" s="39">
        <f t="shared" si="55"/>
        <v>0</v>
      </c>
      <c r="AH385" s="39">
        <f t="shared" si="56"/>
        <v>0</v>
      </c>
      <c r="AI385" s="65">
        <f t="shared" si="57"/>
        <v>0</v>
      </c>
      <c r="AJ385" s="65">
        <f t="shared" si="58"/>
        <v>0</v>
      </c>
      <c r="AK385" s="58">
        <f t="shared" si="59"/>
        <v>12</v>
      </c>
      <c r="AL385" s="58">
        <f t="shared" si="60"/>
        <v>-240</v>
      </c>
      <c r="AM385" s="58">
        <f t="shared" si="61"/>
        <v>-240</v>
      </c>
    </row>
    <row r="386" spans="27:39" ht="20.100000000000001" customHeight="1" x14ac:dyDescent="0.2">
      <c r="AA386">
        <f t="shared" si="53"/>
        <v>64</v>
      </c>
      <c r="AB386" s="24">
        <f t="shared" si="54"/>
        <v>7.68</v>
      </c>
      <c r="AC386" s="24">
        <f t="shared" ref="AC386:AC417" si="66" xml:space="preserve"> IF( AB386 &lt;= AK386, AG386, AG386 - AL386*(AB386 - AK386) - (AM386 - AL386)*(AB386 - AK386)^2/(2*(L - AK386))   )</f>
        <v>0</v>
      </c>
      <c r="AD386" s="24">
        <f t="shared" ref="AD386:AD422" si="67" xml:space="preserve"> IF( AB386 &lt;= AK386,  AH386 + AG386*AB386,   AH386 + AG386*AB386  - AL386*(AB386 - AK386)^2/2 - (AM386 - AL386)*(AB386 - AK386)^3/(6*(L - AK386) )   )</f>
        <v>0</v>
      </c>
      <c r="AE386" s="56">
        <f t="shared" ref="AE386:AE422" si="68" xml:space="preserve"> AJ386 +  AI386*AB386 + AH386*AB386^2*100000/(2*E*I) + AG386*AB386^3*100000/(6*E*I)</f>
        <v>0</v>
      </c>
      <c r="AF386" s="24">
        <f t="shared" ref="AF386:AF417" si="69" xml:space="preserve"> IF( AB386 &lt;= AK386,  AE386,        AE386  - AL386*(AB386 - AK386)^4*100000/(24*E*I) - (AM386 - AL386)*(AB386 - AK386)^5*100000/(120*E*I*(L - AK386) )  )</f>
        <v>0</v>
      </c>
      <c r="AG386" s="39">
        <f t="shared" si="55"/>
        <v>0</v>
      </c>
      <c r="AH386" s="39">
        <f t="shared" si="56"/>
        <v>0</v>
      </c>
      <c r="AI386" s="65">
        <f t="shared" si="57"/>
        <v>0</v>
      </c>
      <c r="AJ386" s="65">
        <f t="shared" si="58"/>
        <v>0</v>
      </c>
      <c r="AK386" s="58">
        <f t="shared" si="59"/>
        <v>12</v>
      </c>
      <c r="AL386" s="58">
        <f t="shared" si="60"/>
        <v>-240</v>
      </c>
      <c r="AM386" s="58">
        <f t="shared" si="61"/>
        <v>-240</v>
      </c>
    </row>
    <row r="387" spans="27:39" ht="20.100000000000001" customHeight="1" x14ac:dyDescent="0.2">
      <c r="AA387">
        <f t="shared" si="53"/>
        <v>65</v>
      </c>
      <c r="AB387" s="24">
        <f t="shared" si="54"/>
        <v>7.8</v>
      </c>
      <c r="AC387" s="24">
        <f t="shared" si="66"/>
        <v>0</v>
      </c>
      <c r="AD387" s="24">
        <f t="shared" si="67"/>
        <v>0</v>
      </c>
      <c r="AE387" s="56">
        <f t="shared" si="68"/>
        <v>0</v>
      </c>
      <c r="AF387" s="24">
        <f t="shared" si="69"/>
        <v>0</v>
      </c>
      <c r="AG387" s="39">
        <f t="shared" si="55"/>
        <v>0</v>
      </c>
      <c r="AH387" s="39">
        <f t="shared" si="56"/>
        <v>0</v>
      </c>
      <c r="AI387" s="65">
        <f t="shared" si="57"/>
        <v>0</v>
      </c>
      <c r="AJ387" s="65">
        <f t="shared" si="58"/>
        <v>0</v>
      </c>
      <c r="AK387" s="58">
        <f t="shared" si="59"/>
        <v>12</v>
      </c>
      <c r="AL387" s="58">
        <f t="shared" si="60"/>
        <v>-240</v>
      </c>
      <c r="AM387" s="58">
        <f t="shared" si="61"/>
        <v>-240</v>
      </c>
    </row>
    <row r="388" spans="27:39" ht="20.100000000000001" customHeight="1" x14ac:dyDescent="0.2">
      <c r="AA388">
        <f t="shared" ref="AA388:AA422" si="70">AA387+1</f>
        <v>66</v>
      </c>
      <c r="AB388" s="24">
        <f t="shared" ref="AB388:AB422" si="71" xml:space="preserve"> L*AA388/100</f>
        <v>7.92</v>
      </c>
      <c r="AC388" s="24">
        <f t="shared" si="66"/>
        <v>0</v>
      </c>
      <c r="AD388" s="24">
        <f t="shared" si="67"/>
        <v>0</v>
      </c>
      <c r="AE388" s="56">
        <f t="shared" si="68"/>
        <v>0</v>
      </c>
      <c r="AF388" s="24">
        <f t="shared" si="69"/>
        <v>0</v>
      </c>
      <c r="AG388" s="39">
        <f t="shared" ref="AG388:AG422" si="72">AG387</f>
        <v>0</v>
      </c>
      <c r="AH388" s="39">
        <f t="shared" ref="AH388:AH422" si="73">AH387</f>
        <v>0</v>
      </c>
      <c r="AI388" s="65">
        <f t="shared" ref="AI388:AI422" si="74">AI387</f>
        <v>0</v>
      </c>
      <c r="AJ388" s="65">
        <f t="shared" ref="AJ388:AJ422" si="75">AJ387</f>
        <v>0</v>
      </c>
      <c r="AK388" s="58">
        <f t="shared" ref="AK388:AK422" si="76" xml:space="preserve"> AK387</f>
        <v>12</v>
      </c>
      <c r="AL388" s="58">
        <f t="shared" ref="AL388:AL422" si="77" xml:space="preserve"> AL387</f>
        <v>-240</v>
      </c>
      <c r="AM388" s="58">
        <f t="shared" ref="AM388:AM422" si="78">AM387</f>
        <v>-240</v>
      </c>
    </row>
    <row r="389" spans="27:39" ht="20.100000000000001" customHeight="1" x14ac:dyDescent="0.2">
      <c r="AA389">
        <f t="shared" si="70"/>
        <v>67</v>
      </c>
      <c r="AB389" s="24">
        <f t="shared" si="71"/>
        <v>8.0399999999999991</v>
      </c>
      <c r="AC389" s="24">
        <f t="shared" si="66"/>
        <v>0</v>
      </c>
      <c r="AD389" s="24">
        <f t="shared" si="67"/>
        <v>0</v>
      </c>
      <c r="AE389" s="56">
        <f t="shared" si="68"/>
        <v>0</v>
      </c>
      <c r="AF389" s="24">
        <f t="shared" si="69"/>
        <v>0</v>
      </c>
      <c r="AG389" s="39">
        <f t="shared" si="72"/>
        <v>0</v>
      </c>
      <c r="AH389" s="39">
        <f t="shared" si="73"/>
        <v>0</v>
      </c>
      <c r="AI389" s="65">
        <f t="shared" si="74"/>
        <v>0</v>
      </c>
      <c r="AJ389" s="65">
        <f t="shared" si="75"/>
        <v>0</v>
      </c>
      <c r="AK389" s="58">
        <f t="shared" si="76"/>
        <v>12</v>
      </c>
      <c r="AL389" s="58">
        <f t="shared" si="77"/>
        <v>-240</v>
      </c>
      <c r="AM389" s="58">
        <f t="shared" si="78"/>
        <v>-240</v>
      </c>
    </row>
    <row r="390" spans="27:39" ht="20.100000000000001" customHeight="1" x14ac:dyDescent="0.2">
      <c r="AA390">
        <f t="shared" si="70"/>
        <v>68</v>
      </c>
      <c r="AB390" s="24">
        <f t="shared" si="71"/>
        <v>8.16</v>
      </c>
      <c r="AC390" s="24">
        <f t="shared" si="66"/>
        <v>0</v>
      </c>
      <c r="AD390" s="24">
        <f t="shared" si="67"/>
        <v>0</v>
      </c>
      <c r="AE390" s="56">
        <f t="shared" si="68"/>
        <v>0</v>
      </c>
      <c r="AF390" s="24">
        <f t="shared" si="69"/>
        <v>0</v>
      </c>
      <c r="AG390" s="39">
        <f t="shared" si="72"/>
        <v>0</v>
      </c>
      <c r="AH390" s="39">
        <f t="shared" si="73"/>
        <v>0</v>
      </c>
      <c r="AI390" s="65">
        <f t="shared" si="74"/>
        <v>0</v>
      </c>
      <c r="AJ390" s="65">
        <f t="shared" si="75"/>
        <v>0</v>
      </c>
      <c r="AK390" s="58">
        <f t="shared" si="76"/>
        <v>12</v>
      </c>
      <c r="AL390" s="58">
        <f t="shared" si="77"/>
        <v>-240</v>
      </c>
      <c r="AM390" s="58">
        <f t="shared" si="78"/>
        <v>-240</v>
      </c>
    </row>
    <row r="391" spans="27:39" ht="20.100000000000001" customHeight="1" x14ac:dyDescent="0.2">
      <c r="AA391">
        <f t="shared" si="70"/>
        <v>69</v>
      </c>
      <c r="AB391" s="24">
        <f t="shared" si="71"/>
        <v>8.2799999999999994</v>
      </c>
      <c r="AC391" s="24">
        <f t="shared" si="66"/>
        <v>0</v>
      </c>
      <c r="AD391" s="24">
        <f t="shared" si="67"/>
        <v>0</v>
      </c>
      <c r="AE391" s="56">
        <f t="shared" si="68"/>
        <v>0</v>
      </c>
      <c r="AF391" s="24">
        <f t="shared" si="69"/>
        <v>0</v>
      </c>
      <c r="AG391" s="39">
        <f t="shared" si="72"/>
        <v>0</v>
      </c>
      <c r="AH391" s="39">
        <f t="shared" si="73"/>
        <v>0</v>
      </c>
      <c r="AI391" s="65">
        <f t="shared" si="74"/>
        <v>0</v>
      </c>
      <c r="AJ391" s="65">
        <f t="shared" si="75"/>
        <v>0</v>
      </c>
      <c r="AK391" s="58">
        <f t="shared" si="76"/>
        <v>12</v>
      </c>
      <c r="AL391" s="58">
        <f t="shared" si="77"/>
        <v>-240</v>
      </c>
      <c r="AM391" s="58">
        <f t="shared" si="78"/>
        <v>-240</v>
      </c>
    </row>
    <row r="392" spans="27:39" ht="20.100000000000001" customHeight="1" x14ac:dyDescent="0.2">
      <c r="AA392">
        <f t="shared" si="70"/>
        <v>70</v>
      </c>
      <c r="AB392" s="24">
        <f t="shared" si="71"/>
        <v>8.4</v>
      </c>
      <c r="AC392" s="24">
        <f t="shared" si="66"/>
        <v>0</v>
      </c>
      <c r="AD392" s="24">
        <f t="shared" si="67"/>
        <v>0</v>
      </c>
      <c r="AE392" s="56">
        <f t="shared" si="68"/>
        <v>0</v>
      </c>
      <c r="AF392" s="24">
        <f t="shared" si="69"/>
        <v>0</v>
      </c>
      <c r="AG392" s="39">
        <f t="shared" si="72"/>
        <v>0</v>
      </c>
      <c r="AH392" s="39">
        <f t="shared" si="73"/>
        <v>0</v>
      </c>
      <c r="AI392" s="65">
        <f t="shared" si="74"/>
        <v>0</v>
      </c>
      <c r="AJ392" s="65">
        <f t="shared" si="75"/>
        <v>0</v>
      </c>
      <c r="AK392" s="58">
        <f t="shared" si="76"/>
        <v>12</v>
      </c>
      <c r="AL392" s="58">
        <f t="shared" si="77"/>
        <v>-240</v>
      </c>
      <c r="AM392" s="58">
        <f t="shared" si="78"/>
        <v>-240</v>
      </c>
    </row>
    <row r="393" spans="27:39" ht="20.100000000000001" customHeight="1" x14ac:dyDescent="0.2">
      <c r="AA393">
        <f t="shared" si="70"/>
        <v>71</v>
      </c>
      <c r="AB393" s="24">
        <f t="shared" si="71"/>
        <v>8.52</v>
      </c>
      <c r="AC393" s="24">
        <f t="shared" si="66"/>
        <v>0</v>
      </c>
      <c r="AD393" s="24">
        <f t="shared" si="67"/>
        <v>0</v>
      </c>
      <c r="AE393" s="56">
        <f t="shared" si="68"/>
        <v>0</v>
      </c>
      <c r="AF393" s="24">
        <f t="shared" si="69"/>
        <v>0</v>
      </c>
      <c r="AG393" s="39">
        <f t="shared" si="72"/>
        <v>0</v>
      </c>
      <c r="AH393" s="39">
        <f t="shared" si="73"/>
        <v>0</v>
      </c>
      <c r="AI393" s="65">
        <f t="shared" si="74"/>
        <v>0</v>
      </c>
      <c r="AJ393" s="65">
        <f t="shared" si="75"/>
        <v>0</v>
      </c>
      <c r="AK393" s="58">
        <f t="shared" si="76"/>
        <v>12</v>
      </c>
      <c r="AL393" s="58">
        <f t="shared" si="77"/>
        <v>-240</v>
      </c>
      <c r="AM393" s="58">
        <f t="shared" si="78"/>
        <v>-240</v>
      </c>
    </row>
    <row r="394" spans="27:39" ht="20.100000000000001" customHeight="1" x14ac:dyDescent="0.2">
      <c r="AA394">
        <f t="shared" si="70"/>
        <v>72</v>
      </c>
      <c r="AB394" s="24">
        <f t="shared" si="71"/>
        <v>8.64</v>
      </c>
      <c r="AC394" s="24">
        <f t="shared" si="66"/>
        <v>0</v>
      </c>
      <c r="AD394" s="24">
        <f t="shared" si="67"/>
        <v>0</v>
      </c>
      <c r="AE394" s="56">
        <f t="shared" si="68"/>
        <v>0</v>
      </c>
      <c r="AF394" s="24">
        <f t="shared" si="69"/>
        <v>0</v>
      </c>
      <c r="AG394" s="39">
        <f t="shared" si="72"/>
        <v>0</v>
      </c>
      <c r="AH394" s="39">
        <f t="shared" si="73"/>
        <v>0</v>
      </c>
      <c r="AI394" s="65">
        <f t="shared" si="74"/>
        <v>0</v>
      </c>
      <c r="AJ394" s="65">
        <f t="shared" si="75"/>
        <v>0</v>
      </c>
      <c r="AK394" s="58">
        <f t="shared" si="76"/>
        <v>12</v>
      </c>
      <c r="AL394" s="58">
        <f t="shared" si="77"/>
        <v>-240</v>
      </c>
      <c r="AM394" s="58">
        <f t="shared" si="78"/>
        <v>-240</v>
      </c>
    </row>
    <row r="395" spans="27:39" ht="20.100000000000001" customHeight="1" x14ac:dyDescent="0.2">
      <c r="AA395">
        <f t="shared" si="70"/>
        <v>73</v>
      </c>
      <c r="AB395" s="24">
        <f t="shared" si="71"/>
        <v>8.76</v>
      </c>
      <c r="AC395" s="24">
        <f t="shared" si="66"/>
        <v>0</v>
      </c>
      <c r="AD395" s="24">
        <f t="shared" si="67"/>
        <v>0</v>
      </c>
      <c r="AE395" s="56">
        <f t="shared" si="68"/>
        <v>0</v>
      </c>
      <c r="AF395" s="24">
        <f t="shared" si="69"/>
        <v>0</v>
      </c>
      <c r="AG395" s="39">
        <f t="shared" si="72"/>
        <v>0</v>
      </c>
      <c r="AH395" s="39">
        <f t="shared" si="73"/>
        <v>0</v>
      </c>
      <c r="AI395" s="65">
        <f t="shared" si="74"/>
        <v>0</v>
      </c>
      <c r="AJ395" s="65">
        <f t="shared" si="75"/>
        <v>0</v>
      </c>
      <c r="AK395" s="58">
        <f t="shared" si="76"/>
        <v>12</v>
      </c>
      <c r="AL395" s="58">
        <f t="shared" si="77"/>
        <v>-240</v>
      </c>
      <c r="AM395" s="58">
        <f t="shared" si="78"/>
        <v>-240</v>
      </c>
    </row>
    <row r="396" spans="27:39" ht="20.100000000000001" customHeight="1" x14ac:dyDescent="0.2">
      <c r="AA396">
        <f t="shared" si="70"/>
        <v>74</v>
      </c>
      <c r="AB396" s="24">
        <f t="shared" si="71"/>
        <v>8.8800000000000008</v>
      </c>
      <c r="AC396" s="24">
        <f t="shared" si="66"/>
        <v>0</v>
      </c>
      <c r="AD396" s="24">
        <f t="shared" si="67"/>
        <v>0</v>
      </c>
      <c r="AE396" s="56">
        <f t="shared" si="68"/>
        <v>0</v>
      </c>
      <c r="AF396" s="24">
        <f t="shared" si="69"/>
        <v>0</v>
      </c>
      <c r="AG396" s="39">
        <f t="shared" si="72"/>
        <v>0</v>
      </c>
      <c r="AH396" s="39">
        <f t="shared" si="73"/>
        <v>0</v>
      </c>
      <c r="AI396" s="65">
        <f t="shared" si="74"/>
        <v>0</v>
      </c>
      <c r="AJ396" s="65">
        <f t="shared" si="75"/>
        <v>0</v>
      </c>
      <c r="AK396" s="58">
        <f t="shared" si="76"/>
        <v>12</v>
      </c>
      <c r="AL396" s="58">
        <f t="shared" si="77"/>
        <v>-240</v>
      </c>
      <c r="AM396" s="58">
        <f t="shared" si="78"/>
        <v>-240</v>
      </c>
    </row>
    <row r="397" spans="27:39" ht="20.100000000000001" customHeight="1" x14ac:dyDescent="0.2">
      <c r="AA397">
        <f t="shared" si="70"/>
        <v>75</v>
      </c>
      <c r="AB397" s="24">
        <f t="shared" si="71"/>
        <v>9</v>
      </c>
      <c r="AC397" s="24">
        <f t="shared" si="66"/>
        <v>0</v>
      </c>
      <c r="AD397" s="24">
        <f t="shared" si="67"/>
        <v>0</v>
      </c>
      <c r="AE397" s="56">
        <f t="shared" si="68"/>
        <v>0</v>
      </c>
      <c r="AF397" s="24">
        <f t="shared" si="69"/>
        <v>0</v>
      </c>
      <c r="AG397" s="39">
        <f t="shared" si="72"/>
        <v>0</v>
      </c>
      <c r="AH397" s="39">
        <f t="shared" si="73"/>
        <v>0</v>
      </c>
      <c r="AI397" s="65">
        <f t="shared" si="74"/>
        <v>0</v>
      </c>
      <c r="AJ397" s="65">
        <f t="shared" si="75"/>
        <v>0</v>
      </c>
      <c r="AK397" s="58">
        <f t="shared" si="76"/>
        <v>12</v>
      </c>
      <c r="AL397" s="58">
        <f t="shared" si="77"/>
        <v>-240</v>
      </c>
      <c r="AM397" s="58">
        <f t="shared" si="78"/>
        <v>-240</v>
      </c>
    </row>
    <row r="398" spans="27:39" ht="20.100000000000001" customHeight="1" x14ac:dyDescent="0.2">
      <c r="AA398">
        <f t="shared" si="70"/>
        <v>76</v>
      </c>
      <c r="AB398" s="24">
        <f t="shared" si="71"/>
        <v>9.1199999999999992</v>
      </c>
      <c r="AC398" s="24">
        <f t="shared" si="66"/>
        <v>0</v>
      </c>
      <c r="AD398" s="24">
        <f t="shared" si="67"/>
        <v>0</v>
      </c>
      <c r="AE398" s="56">
        <f t="shared" si="68"/>
        <v>0</v>
      </c>
      <c r="AF398" s="24">
        <f t="shared" si="69"/>
        <v>0</v>
      </c>
      <c r="AG398" s="39">
        <f t="shared" si="72"/>
        <v>0</v>
      </c>
      <c r="AH398" s="39">
        <f t="shared" si="73"/>
        <v>0</v>
      </c>
      <c r="AI398" s="65">
        <f t="shared" si="74"/>
        <v>0</v>
      </c>
      <c r="AJ398" s="65">
        <f t="shared" si="75"/>
        <v>0</v>
      </c>
      <c r="AK398" s="58">
        <f t="shared" si="76"/>
        <v>12</v>
      </c>
      <c r="AL398" s="58">
        <f t="shared" si="77"/>
        <v>-240</v>
      </c>
      <c r="AM398" s="58">
        <f t="shared" si="78"/>
        <v>-240</v>
      </c>
    </row>
    <row r="399" spans="27:39" ht="20.100000000000001" customHeight="1" x14ac:dyDescent="0.2">
      <c r="AA399">
        <f t="shared" si="70"/>
        <v>77</v>
      </c>
      <c r="AB399" s="24">
        <f t="shared" si="71"/>
        <v>9.24</v>
      </c>
      <c r="AC399" s="24">
        <f t="shared" si="66"/>
        <v>0</v>
      </c>
      <c r="AD399" s="24">
        <f t="shared" si="67"/>
        <v>0</v>
      </c>
      <c r="AE399" s="56">
        <f t="shared" si="68"/>
        <v>0</v>
      </c>
      <c r="AF399" s="24">
        <f t="shared" si="69"/>
        <v>0</v>
      </c>
      <c r="AG399" s="39">
        <f t="shared" si="72"/>
        <v>0</v>
      </c>
      <c r="AH399" s="39">
        <f t="shared" si="73"/>
        <v>0</v>
      </c>
      <c r="AI399" s="65">
        <f t="shared" si="74"/>
        <v>0</v>
      </c>
      <c r="AJ399" s="65">
        <f t="shared" si="75"/>
        <v>0</v>
      </c>
      <c r="AK399" s="58">
        <f t="shared" si="76"/>
        <v>12</v>
      </c>
      <c r="AL399" s="58">
        <f t="shared" si="77"/>
        <v>-240</v>
      </c>
      <c r="AM399" s="58">
        <f t="shared" si="78"/>
        <v>-240</v>
      </c>
    </row>
    <row r="400" spans="27:39" ht="20.100000000000001" customHeight="1" x14ac:dyDescent="0.2">
      <c r="AA400">
        <f t="shared" si="70"/>
        <v>78</v>
      </c>
      <c r="AB400" s="24">
        <f t="shared" si="71"/>
        <v>9.36</v>
      </c>
      <c r="AC400" s="24">
        <f t="shared" si="66"/>
        <v>0</v>
      </c>
      <c r="AD400" s="24">
        <f t="shared" si="67"/>
        <v>0</v>
      </c>
      <c r="AE400" s="56">
        <f t="shared" si="68"/>
        <v>0</v>
      </c>
      <c r="AF400" s="24">
        <f t="shared" si="69"/>
        <v>0</v>
      </c>
      <c r="AG400" s="39">
        <f t="shared" si="72"/>
        <v>0</v>
      </c>
      <c r="AH400" s="39">
        <f t="shared" si="73"/>
        <v>0</v>
      </c>
      <c r="AI400" s="65">
        <f t="shared" si="74"/>
        <v>0</v>
      </c>
      <c r="AJ400" s="65">
        <f t="shared" si="75"/>
        <v>0</v>
      </c>
      <c r="AK400" s="58">
        <f t="shared" si="76"/>
        <v>12</v>
      </c>
      <c r="AL400" s="58">
        <f t="shared" si="77"/>
        <v>-240</v>
      </c>
      <c r="AM400" s="58">
        <f t="shared" si="78"/>
        <v>-240</v>
      </c>
    </row>
    <row r="401" spans="27:39" ht="20.100000000000001" customHeight="1" x14ac:dyDescent="0.2">
      <c r="AA401">
        <f t="shared" si="70"/>
        <v>79</v>
      </c>
      <c r="AB401" s="24">
        <f t="shared" si="71"/>
        <v>9.48</v>
      </c>
      <c r="AC401" s="24">
        <f t="shared" si="66"/>
        <v>0</v>
      </c>
      <c r="AD401" s="24">
        <f t="shared" si="67"/>
        <v>0</v>
      </c>
      <c r="AE401" s="56">
        <f t="shared" si="68"/>
        <v>0</v>
      </c>
      <c r="AF401" s="24">
        <f t="shared" si="69"/>
        <v>0</v>
      </c>
      <c r="AG401" s="39">
        <f t="shared" si="72"/>
        <v>0</v>
      </c>
      <c r="AH401" s="39">
        <f t="shared" si="73"/>
        <v>0</v>
      </c>
      <c r="AI401" s="65">
        <f t="shared" si="74"/>
        <v>0</v>
      </c>
      <c r="AJ401" s="65">
        <f t="shared" si="75"/>
        <v>0</v>
      </c>
      <c r="AK401" s="58">
        <f t="shared" si="76"/>
        <v>12</v>
      </c>
      <c r="AL401" s="58">
        <f t="shared" si="77"/>
        <v>-240</v>
      </c>
      <c r="AM401" s="58">
        <f t="shared" si="78"/>
        <v>-240</v>
      </c>
    </row>
    <row r="402" spans="27:39" ht="20.100000000000001" customHeight="1" x14ac:dyDescent="0.2">
      <c r="AA402">
        <f t="shared" si="70"/>
        <v>80</v>
      </c>
      <c r="AB402" s="24">
        <f t="shared" si="71"/>
        <v>9.6</v>
      </c>
      <c r="AC402" s="24">
        <f t="shared" si="66"/>
        <v>0</v>
      </c>
      <c r="AD402" s="24">
        <f t="shared" si="67"/>
        <v>0</v>
      </c>
      <c r="AE402" s="56">
        <f t="shared" si="68"/>
        <v>0</v>
      </c>
      <c r="AF402" s="24">
        <f t="shared" si="69"/>
        <v>0</v>
      </c>
      <c r="AG402" s="39">
        <f t="shared" si="72"/>
        <v>0</v>
      </c>
      <c r="AH402" s="39">
        <f t="shared" si="73"/>
        <v>0</v>
      </c>
      <c r="AI402" s="65">
        <f t="shared" si="74"/>
        <v>0</v>
      </c>
      <c r="AJ402" s="65">
        <f t="shared" si="75"/>
        <v>0</v>
      </c>
      <c r="AK402" s="58">
        <f t="shared" si="76"/>
        <v>12</v>
      </c>
      <c r="AL402" s="58">
        <f t="shared" si="77"/>
        <v>-240</v>
      </c>
      <c r="AM402" s="58">
        <f t="shared" si="78"/>
        <v>-240</v>
      </c>
    </row>
    <row r="403" spans="27:39" ht="20.100000000000001" customHeight="1" x14ac:dyDescent="0.2">
      <c r="AA403">
        <f t="shared" si="70"/>
        <v>81</v>
      </c>
      <c r="AB403" s="24">
        <f t="shared" si="71"/>
        <v>9.7200000000000006</v>
      </c>
      <c r="AC403" s="24">
        <f t="shared" si="66"/>
        <v>0</v>
      </c>
      <c r="AD403" s="24">
        <f t="shared" si="67"/>
        <v>0</v>
      </c>
      <c r="AE403" s="56">
        <f t="shared" si="68"/>
        <v>0</v>
      </c>
      <c r="AF403" s="24">
        <f t="shared" si="69"/>
        <v>0</v>
      </c>
      <c r="AG403" s="39">
        <f t="shared" si="72"/>
        <v>0</v>
      </c>
      <c r="AH403" s="39">
        <f t="shared" si="73"/>
        <v>0</v>
      </c>
      <c r="AI403" s="65">
        <f t="shared" si="74"/>
        <v>0</v>
      </c>
      <c r="AJ403" s="65">
        <f t="shared" si="75"/>
        <v>0</v>
      </c>
      <c r="AK403" s="58">
        <f t="shared" si="76"/>
        <v>12</v>
      </c>
      <c r="AL403" s="58">
        <f t="shared" si="77"/>
        <v>-240</v>
      </c>
      <c r="AM403" s="58">
        <f t="shared" si="78"/>
        <v>-240</v>
      </c>
    </row>
    <row r="404" spans="27:39" ht="20.100000000000001" customHeight="1" x14ac:dyDescent="0.2">
      <c r="AA404">
        <f t="shared" si="70"/>
        <v>82</v>
      </c>
      <c r="AB404" s="24">
        <f t="shared" si="71"/>
        <v>9.84</v>
      </c>
      <c r="AC404" s="24">
        <f t="shared" si="66"/>
        <v>0</v>
      </c>
      <c r="AD404" s="24">
        <f t="shared" si="67"/>
        <v>0</v>
      </c>
      <c r="AE404" s="56">
        <f t="shared" si="68"/>
        <v>0</v>
      </c>
      <c r="AF404" s="24">
        <f t="shared" si="69"/>
        <v>0</v>
      </c>
      <c r="AG404" s="39">
        <f t="shared" si="72"/>
        <v>0</v>
      </c>
      <c r="AH404" s="39">
        <f t="shared" si="73"/>
        <v>0</v>
      </c>
      <c r="AI404" s="65">
        <f t="shared" si="74"/>
        <v>0</v>
      </c>
      <c r="AJ404" s="65">
        <f t="shared" si="75"/>
        <v>0</v>
      </c>
      <c r="AK404" s="58">
        <f t="shared" si="76"/>
        <v>12</v>
      </c>
      <c r="AL404" s="58">
        <f t="shared" si="77"/>
        <v>-240</v>
      </c>
      <c r="AM404" s="58">
        <f t="shared" si="78"/>
        <v>-240</v>
      </c>
    </row>
    <row r="405" spans="27:39" ht="20.100000000000001" customHeight="1" x14ac:dyDescent="0.2">
      <c r="AA405">
        <f t="shared" si="70"/>
        <v>83</v>
      </c>
      <c r="AB405" s="24">
        <f t="shared" si="71"/>
        <v>9.9600000000000009</v>
      </c>
      <c r="AC405" s="24">
        <f t="shared" si="66"/>
        <v>0</v>
      </c>
      <c r="AD405" s="24">
        <f t="shared" si="67"/>
        <v>0</v>
      </c>
      <c r="AE405" s="56">
        <f t="shared" si="68"/>
        <v>0</v>
      </c>
      <c r="AF405" s="24">
        <f t="shared" si="69"/>
        <v>0</v>
      </c>
      <c r="AG405" s="39">
        <f t="shared" si="72"/>
        <v>0</v>
      </c>
      <c r="AH405" s="39">
        <f t="shared" si="73"/>
        <v>0</v>
      </c>
      <c r="AI405" s="65">
        <f t="shared" si="74"/>
        <v>0</v>
      </c>
      <c r="AJ405" s="65">
        <f t="shared" si="75"/>
        <v>0</v>
      </c>
      <c r="AK405" s="58">
        <f t="shared" si="76"/>
        <v>12</v>
      </c>
      <c r="AL405" s="58">
        <f t="shared" si="77"/>
        <v>-240</v>
      </c>
      <c r="AM405" s="58">
        <f t="shared" si="78"/>
        <v>-240</v>
      </c>
    </row>
    <row r="406" spans="27:39" ht="20.100000000000001" customHeight="1" x14ac:dyDescent="0.2">
      <c r="AA406">
        <f t="shared" si="70"/>
        <v>84</v>
      </c>
      <c r="AB406" s="24">
        <f t="shared" si="71"/>
        <v>10.08</v>
      </c>
      <c r="AC406" s="24">
        <f t="shared" si="66"/>
        <v>0</v>
      </c>
      <c r="AD406" s="24">
        <f t="shared" si="67"/>
        <v>0</v>
      </c>
      <c r="AE406" s="56">
        <f t="shared" si="68"/>
        <v>0</v>
      </c>
      <c r="AF406" s="24">
        <f t="shared" si="69"/>
        <v>0</v>
      </c>
      <c r="AG406" s="39">
        <f t="shared" si="72"/>
        <v>0</v>
      </c>
      <c r="AH406" s="39">
        <f t="shared" si="73"/>
        <v>0</v>
      </c>
      <c r="AI406" s="65">
        <f t="shared" si="74"/>
        <v>0</v>
      </c>
      <c r="AJ406" s="65">
        <f t="shared" si="75"/>
        <v>0</v>
      </c>
      <c r="AK406" s="58">
        <f t="shared" si="76"/>
        <v>12</v>
      </c>
      <c r="AL406" s="58">
        <f t="shared" si="77"/>
        <v>-240</v>
      </c>
      <c r="AM406" s="58">
        <f t="shared" si="78"/>
        <v>-240</v>
      </c>
    </row>
    <row r="407" spans="27:39" ht="20.100000000000001" customHeight="1" x14ac:dyDescent="0.2">
      <c r="AA407">
        <f t="shared" si="70"/>
        <v>85</v>
      </c>
      <c r="AB407" s="24">
        <f t="shared" si="71"/>
        <v>10.199999999999999</v>
      </c>
      <c r="AC407" s="24">
        <f t="shared" si="66"/>
        <v>0</v>
      </c>
      <c r="AD407" s="24">
        <f t="shared" si="67"/>
        <v>0</v>
      </c>
      <c r="AE407" s="56">
        <f t="shared" si="68"/>
        <v>0</v>
      </c>
      <c r="AF407" s="24">
        <f t="shared" si="69"/>
        <v>0</v>
      </c>
      <c r="AG407" s="39">
        <f t="shared" si="72"/>
        <v>0</v>
      </c>
      <c r="AH407" s="39">
        <f t="shared" si="73"/>
        <v>0</v>
      </c>
      <c r="AI407" s="65">
        <f t="shared" si="74"/>
        <v>0</v>
      </c>
      <c r="AJ407" s="65">
        <f t="shared" si="75"/>
        <v>0</v>
      </c>
      <c r="AK407" s="58">
        <f t="shared" si="76"/>
        <v>12</v>
      </c>
      <c r="AL407" s="58">
        <f t="shared" si="77"/>
        <v>-240</v>
      </c>
      <c r="AM407" s="58">
        <f t="shared" si="78"/>
        <v>-240</v>
      </c>
    </row>
    <row r="408" spans="27:39" ht="20.100000000000001" customHeight="1" x14ac:dyDescent="0.2">
      <c r="AA408">
        <f t="shared" si="70"/>
        <v>86</v>
      </c>
      <c r="AB408" s="24">
        <f t="shared" si="71"/>
        <v>10.32</v>
      </c>
      <c r="AC408" s="24">
        <f t="shared" si="66"/>
        <v>0</v>
      </c>
      <c r="AD408" s="24">
        <f t="shared" si="67"/>
        <v>0</v>
      </c>
      <c r="AE408" s="56">
        <f t="shared" si="68"/>
        <v>0</v>
      </c>
      <c r="AF408" s="24">
        <f t="shared" si="69"/>
        <v>0</v>
      </c>
      <c r="AG408" s="39">
        <f t="shared" si="72"/>
        <v>0</v>
      </c>
      <c r="AH408" s="39">
        <f t="shared" si="73"/>
        <v>0</v>
      </c>
      <c r="AI408" s="65">
        <f t="shared" si="74"/>
        <v>0</v>
      </c>
      <c r="AJ408" s="65">
        <f t="shared" si="75"/>
        <v>0</v>
      </c>
      <c r="AK408" s="58">
        <f t="shared" si="76"/>
        <v>12</v>
      </c>
      <c r="AL408" s="58">
        <f t="shared" si="77"/>
        <v>-240</v>
      </c>
      <c r="AM408" s="58">
        <f t="shared" si="78"/>
        <v>-240</v>
      </c>
    </row>
    <row r="409" spans="27:39" ht="20.100000000000001" customHeight="1" x14ac:dyDescent="0.2">
      <c r="AA409">
        <f t="shared" si="70"/>
        <v>87</v>
      </c>
      <c r="AB409" s="24">
        <f t="shared" si="71"/>
        <v>10.44</v>
      </c>
      <c r="AC409" s="24">
        <f t="shared" si="66"/>
        <v>0</v>
      </c>
      <c r="AD409" s="24">
        <f t="shared" si="67"/>
        <v>0</v>
      </c>
      <c r="AE409" s="56">
        <f t="shared" si="68"/>
        <v>0</v>
      </c>
      <c r="AF409" s="24">
        <f t="shared" si="69"/>
        <v>0</v>
      </c>
      <c r="AG409" s="39">
        <f t="shared" si="72"/>
        <v>0</v>
      </c>
      <c r="AH409" s="39">
        <f t="shared" si="73"/>
        <v>0</v>
      </c>
      <c r="AI409" s="65">
        <f t="shared" si="74"/>
        <v>0</v>
      </c>
      <c r="AJ409" s="65">
        <f t="shared" si="75"/>
        <v>0</v>
      </c>
      <c r="AK409" s="58">
        <f t="shared" si="76"/>
        <v>12</v>
      </c>
      <c r="AL409" s="58">
        <f t="shared" si="77"/>
        <v>-240</v>
      </c>
      <c r="AM409" s="58">
        <f t="shared" si="78"/>
        <v>-240</v>
      </c>
    </row>
    <row r="410" spans="27:39" ht="20.100000000000001" customHeight="1" x14ac:dyDescent="0.2">
      <c r="AA410">
        <f t="shared" si="70"/>
        <v>88</v>
      </c>
      <c r="AB410" s="24">
        <f t="shared" si="71"/>
        <v>10.56</v>
      </c>
      <c r="AC410" s="24">
        <f t="shared" si="66"/>
        <v>0</v>
      </c>
      <c r="AD410" s="24">
        <f t="shared" si="67"/>
        <v>0</v>
      </c>
      <c r="AE410" s="56">
        <f t="shared" si="68"/>
        <v>0</v>
      </c>
      <c r="AF410" s="24">
        <f t="shared" si="69"/>
        <v>0</v>
      </c>
      <c r="AG410" s="39">
        <f t="shared" si="72"/>
        <v>0</v>
      </c>
      <c r="AH410" s="39">
        <f t="shared" si="73"/>
        <v>0</v>
      </c>
      <c r="AI410" s="65">
        <f t="shared" si="74"/>
        <v>0</v>
      </c>
      <c r="AJ410" s="65">
        <f t="shared" si="75"/>
        <v>0</v>
      </c>
      <c r="AK410" s="58">
        <f t="shared" si="76"/>
        <v>12</v>
      </c>
      <c r="AL410" s="58">
        <f t="shared" si="77"/>
        <v>-240</v>
      </c>
      <c r="AM410" s="58">
        <f t="shared" si="78"/>
        <v>-240</v>
      </c>
    </row>
    <row r="411" spans="27:39" ht="20.100000000000001" customHeight="1" x14ac:dyDescent="0.2">
      <c r="AA411">
        <f t="shared" si="70"/>
        <v>89</v>
      </c>
      <c r="AB411" s="24">
        <f t="shared" si="71"/>
        <v>10.68</v>
      </c>
      <c r="AC411" s="24">
        <f t="shared" si="66"/>
        <v>0</v>
      </c>
      <c r="AD411" s="24">
        <f t="shared" si="67"/>
        <v>0</v>
      </c>
      <c r="AE411" s="56">
        <f t="shared" si="68"/>
        <v>0</v>
      </c>
      <c r="AF411" s="24">
        <f t="shared" si="69"/>
        <v>0</v>
      </c>
      <c r="AG411" s="39">
        <f t="shared" si="72"/>
        <v>0</v>
      </c>
      <c r="AH411" s="39">
        <f t="shared" si="73"/>
        <v>0</v>
      </c>
      <c r="AI411" s="65">
        <f t="shared" si="74"/>
        <v>0</v>
      </c>
      <c r="AJ411" s="65">
        <f t="shared" si="75"/>
        <v>0</v>
      </c>
      <c r="AK411" s="58">
        <f t="shared" si="76"/>
        <v>12</v>
      </c>
      <c r="AL411" s="58">
        <f t="shared" si="77"/>
        <v>-240</v>
      </c>
      <c r="AM411" s="58">
        <f t="shared" si="78"/>
        <v>-240</v>
      </c>
    </row>
    <row r="412" spans="27:39" ht="20.100000000000001" customHeight="1" x14ac:dyDescent="0.2">
      <c r="AA412">
        <f t="shared" si="70"/>
        <v>90</v>
      </c>
      <c r="AB412" s="24">
        <f t="shared" si="71"/>
        <v>10.8</v>
      </c>
      <c r="AC412" s="24">
        <f t="shared" si="66"/>
        <v>0</v>
      </c>
      <c r="AD412" s="24">
        <f t="shared" si="67"/>
        <v>0</v>
      </c>
      <c r="AE412" s="56">
        <f t="shared" si="68"/>
        <v>0</v>
      </c>
      <c r="AF412" s="24">
        <f t="shared" si="69"/>
        <v>0</v>
      </c>
      <c r="AG412" s="39">
        <f t="shared" si="72"/>
        <v>0</v>
      </c>
      <c r="AH412" s="39">
        <f t="shared" si="73"/>
        <v>0</v>
      </c>
      <c r="AI412" s="65">
        <f t="shared" si="74"/>
        <v>0</v>
      </c>
      <c r="AJ412" s="65">
        <f t="shared" si="75"/>
        <v>0</v>
      </c>
      <c r="AK412" s="58">
        <f t="shared" si="76"/>
        <v>12</v>
      </c>
      <c r="AL412" s="58">
        <f t="shared" si="77"/>
        <v>-240</v>
      </c>
      <c r="AM412" s="58">
        <f t="shared" si="78"/>
        <v>-240</v>
      </c>
    </row>
    <row r="413" spans="27:39" ht="20.100000000000001" customHeight="1" x14ac:dyDescent="0.2">
      <c r="AA413">
        <f t="shared" si="70"/>
        <v>91</v>
      </c>
      <c r="AB413" s="24">
        <f t="shared" si="71"/>
        <v>10.92</v>
      </c>
      <c r="AC413" s="24">
        <f t="shared" si="66"/>
        <v>0</v>
      </c>
      <c r="AD413" s="24">
        <f t="shared" si="67"/>
        <v>0</v>
      </c>
      <c r="AE413" s="56">
        <f t="shared" si="68"/>
        <v>0</v>
      </c>
      <c r="AF413" s="24">
        <f t="shared" si="69"/>
        <v>0</v>
      </c>
      <c r="AG413" s="39">
        <f t="shared" si="72"/>
        <v>0</v>
      </c>
      <c r="AH413" s="39">
        <f t="shared" si="73"/>
        <v>0</v>
      </c>
      <c r="AI413" s="65">
        <f t="shared" si="74"/>
        <v>0</v>
      </c>
      <c r="AJ413" s="65">
        <f t="shared" si="75"/>
        <v>0</v>
      </c>
      <c r="AK413" s="58">
        <f t="shared" si="76"/>
        <v>12</v>
      </c>
      <c r="AL413" s="58">
        <f t="shared" si="77"/>
        <v>-240</v>
      </c>
      <c r="AM413" s="58">
        <f t="shared" si="78"/>
        <v>-240</v>
      </c>
    </row>
    <row r="414" spans="27:39" ht="20.100000000000001" customHeight="1" x14ac:dyDescent="0.2">
      <c r="AA414">
        <f t="shared" si="70"/>
        <v>92</v>
      </c>
      <c r="AB414" s="24">
        <f t="shared" si="71"/>
        <v>11.04</v>
      </c>
      <c r="AC414" s="24">
        <f t="shared" si="66"/>
        <v>0</v>
      </c>
      <c r="AD414" s="24">
        <f t="shared" si="67"/>
        <v>0</v>
      </c>
      <c r="AE414" s="56">
        <f t="shared" si="68"/>
        <v>0</v>
      </c>
      <c r="AF414" s="24">
        <f t="shared" si="69"/>
        <v>0</v>
      </c>
      <c r="AG414" s="39">
        <f t="shared" si="72"/>
        <v>0</v>
      </c>
      <c r="AH414" s="39">
        <f t="shared" si="73"/>
        <v>0</v>
      </c>
      <c r="AI414" s="65">
        <f t="shared" si="74"/>
        <v>0</v>
      </c>
      <c r="AJ414" s="65">
        <f t="shared" si="75"/>
        <v>0</v>
      </c>
      <c r="AK414" s="58">
        <f t="shared" si="76"/>
        <v>12</v>
      </c>
      <c r="AL414" s="58">
        <f t="shared" si="77"/>
        <v>-240</v>
      </c>
      <c r="AM414" s="58">
        <f t="shared" si="78"/>
        <v>-240</v>
      </c>
    </row>
    <row r="415" spans="27:39" ht="20.100000000000001" customHeight="1" x14ac:dyDescent="0.2">
      <c r="AA415">
        <f t="shared" si="70"/>
        <v>93</v>
      </c>
      <c r="AB415" s="24">
        <f t="shared" si="71"/>
        <v>11.16</v>
      </c>
      <c r="AC415" s="24">
        <f t="shared" si="66"/>
        <v>0</v>
      </c>
      <c r="AD415" s="24">
        <f t="shared" si="67"/>
        <v>0</v>
      </c>
      <c r="AE415" s="56">
        <f t="shared" si="68"/>
        <v>0</v>
      </c>
      <c r="AF415" s="24">
        <f t="shared" si="69"/>
        <v>0</v>
      </c>
      <c r="AG415" s="39">
        <f t="shared" si="72"/>
        <v>0</v>
      </c>
      <c r="AH415" s="39">
        <f t="shared" si="73"/>
        <v>0</v>
      </c>
      <c r="AI415" s="65">
        <f t="shared" si="74"/>
        <v>0</v>
      </c>
      <c r="AJ415" s="65">
        <f t="shared" si="75"/>
        <v>0</v>
      </c>
      <c r="AK415" s="58">
        <f t="shared" si="76"/>
        <v>12</v>
      </c>
      <c r="AL415" s="58">
        <f t="shared" si="77"/>
        <v>-240</v>
      </c>
      <c r="AM415" s="58">
        <f t="shared" si="78"/>
        <v>-240</v>
      </c>
    </row>
    <row r="416" spans="27:39" ht="20.100000000000001" customHeight="1" x14ac:dyDescent="0.2">
      <c r="AA416">
        <f t="shared" si="70"/>
        <v>94</v>
      </c>
      <c r="AB416" s="24">
        <f t="shared" si="71"/>
        <v>11.28</v>
      </c>
      <c r="AC416" s="24">
        <f t="shared" si="66"/>
        <v>0</v>
      </c>
      <c r="AD416" s="24">
        <f t="shared" si="67"/>
        <v>0</v>
      </c>
      <c r="AE416" s="56">
        <f t="shared" si="68"/>
        <v>0</v>
      </c>
      <c r="AF416" s="24">
        <f t="shared" si="69"/>
        <v>0</v>
      </c>
      <c r="AG416" s="39">
        <f t="shared" si="72"/>
        <v>0</v>
      </c>
      <c r="AH416" s="39">
        <f t="shared" si="73"/>
        <v>0</v>
      </c>
      <c r="AI416" s="65">
        <f t="shared" si="74"/>
        <v>0</v>
      </c>
      <c r="AJ416" s="65">
        <f t="shared" si="75"/>
        <v>0</v>
      </c>
      <c r="AK416" s="58">
        <f t="shared" si="76"/>
        <v>12</v>
      </c>
      <c r="AL416" s="58">
        <f t="shared" si="77"/>
        <v>-240</v>
      </c>
      <c r="AM416" s="58">
        <f t="shared" si="78"/>
        <v>-240</v>
      </c>
    </row>
    <row r="417" spans="27:39" ht="20.100000000000001" customHeight="1" x14ac:dyDescent="0.2">
      <c r="AA417">
        <f t="shared" si="70"/>
        <v>95</v>
      </c>
      <c r="AB417" s="24">
        <f t="shared" si="71"/>
        <v>11.4</v>
      </c>
      <c r="AC417" s="24">
        <f t="shared" si="66"/>
        <v>0</v>
      </c>
      <c r="AD417" s="24">
        <f t="shared" si="67"/>
        <v>0</v>
      </c>
      <c r="AE417" s="56">
        <f t="shared" si="68"/>
        <v>0</v>
      </c>
      <c r="AF417" s="24">
        <f t="shared" si="69"/>
        <v>0</v>
      </c>
      <c r="AG417" s="39">
        <f t="shared" si="72"/>
        <v>0</v>
      </c>
      <c r="AH417" s="39">
        <f t="shared" si="73"/>
        <v>0</v>
      </c>
      <c r="AI417" s="65">
        <f t="shared" si="74"/>
        <v>0</v>
      </c>
      <c r="AJ417" s="65">
        <f t="shared" si="75"/>
        <v>0</v>
      </c>
      <c r="AK417" s="58">
        <f t="shared" si="76"/>
        <v>12</v>
      </c>
      <c r="AL417" s="58">
        <f t="shared" si="77"/>
        <v>-240</v>
      </c>
      <c r="AM417" s="58">
        <f t="shared" si="78"/>
        <v>-240</v>
      </c>
    </row>
    <row r="418" spans="27:39" ht="20.100000000000001" customHeight="1" x14ac:dyDescent="0.2">
      <c r="AA418">
        <f t="shared" si="70"/>
        <v>96</v>
      </c>
      <c r="AB418" s="24">
        <f t="shared" si="71"/>
        <v>11.52</v>
      </c>
      <c r="AC418" s="24">
        <f t="shared" ref="AC418:AC422" si="79" xml:space="preserve"> IF( AB418 &lt;= AK418, AG418, AG418 - AL418*(AB418 - AK418) - (AM418 - AL418)*(AB418 - AK418)^2/(2*(L - AK418))   )</f>
        <v>0</v>
      </c>
      <c r="AD418" s="24">
        <f t="shared" si="67"/>
        <v>0</v>
      </c>
      <c r="AE418" s="56">
        <f t="shared" si="68"/>
        <v>0</v>
      </c>
      <c r="AF418" s="24">
        <f t="shared" ref="AF418:AF422" si="80" xml:space="preserve"> IF( AB418 &lt;= AK418,  AE418,        AE418  - AL418*(AB418 - AK418)^4*100000/(24*E*I) - (AM418 - AL418)*(AB418 - AK418)^5*100000/(120*E*I*(L - AK418) )  )</f>
        <v>0</v>
      </c>
      <c r="AG418" s="39">
        <f t="shared" si="72"/>
        <v>0</v>
      </c>
      <c r="AH418" s="39">
        <f t="shared" si="73"/>
        <v>0</v>
      </c>
      <c r="AI418" s="65">
        <f t="shared" si="74"/>
        <v>0</v>
      </c>
      <c r="AJ418" s="65">
        <f t="shared" si="75"/>
        <v>0</v>
      </c>
      <c r="AK418" s="58">
        <f t="shared" si="76"/>
        <v>12</v>
      </c>
      <c r="AL418" s="58">
        <f t="shared" si="77"/>
        <v>-240</v>
      </c>
      <c r="AM418" s="58">
        <f t="shared" si="78"/>
        <v>-240</v>
      </c>
    </row>
    <row r="419" spans="27:39" ht="20.100000000000001" customHeight="1" x14ac:dyDescent="0.2">
      <c r="AA419">
        <f t="shared" si="70"/>
        <v>97</v>
      </c>
      <c r="AB419" s="24">
        <f t="shared" si="71"/>
        <v>11.64</v>
      </c>
      <c r="AC419" s="24">
        <f t="shared" si="79"/>
        <v>0</v>
      </c>
      <c r="AD419" s="24">
        <f t="shared" si="67"/>
        <v>0</v>
      </c>
      <c r="AE419" s="56">
        <f t="shared" si="68"/>
        <v>0</v>
      </c>
      <c r="AF419" s="24">
        <f t="shared" si="80"/>
        <v>0</v>
      </c>
      <c r="AG419" s="39">
        <f t="shared" si="72"/>
        <v>0</v>
      </c>
      <c r="AH419" s="39">
        <f t="shared" si="73"/>
        <v>0</v>
      </c>
      <c r="AI419" s="65">
        <f t="shared" si="74"/>
        <v>0</v>
      </c>
      <c r="AJ419" s="65">
        <f t="shared" si="75"/>
        <v>0</v>
      </c>
      <c r="AK419" s="58">
        <f t="shared" si="76"/>
        <v>12</v>
      </c>
      <c r="AL419" s="58">
        <f t="shared" si="77"/>
        <v>-240</v>
      </c>
      <c r="AM419" s="58">
        <f t="shared" si="78"/>
        <v>-240</v>
      </c>
    </row>
    <row r="420" spans="27:39" ht="20.100000000000001" customHeight="1" x14ac:dyDescent="0.2">
      <c r="AA420">
        <f t="shared" si="70"/>
        <v>98</v>
      </c>
      <c r="AB420" s="24">
        <f t="shared" si="71"/>
        <v>11.76</v>
      </c>
      <c r="AC420" s="24">
        <f t="shared" si="79"/>
        <v>0</v>
      </c>
      <c r="AD420" s="24">
        <f t="shared" si="67"/>
        <v>0</v>
      </c>
      <c r="AE420" s="56">
        <f t="shared" si="68"/>
        <v>0</v>
      </c>
      <c r="AF420" s="24">
        <f t="shared" si="80"/>
        <v>0</v>
      </c>
      <c r="AG420" s="39">
        <f t="shared" si="72"/>
        <v>0</v>
      </c>
      <c r="AH420" s="39">
        <f t="shared" si="73"/>
        <v>0</v>
      </c>
      <c r="AI420" s="65">
        <f t="shared" si="74"/>
        <v>0</v>
      </c>
      <c r="AJ420" s="65">
        <f t="shared" si="75"/>
        <v>0</v>
      </c>
      <c r="AK420" s="58">
        <f t="shared" si="76"/>
        <v>12</v>
      </c>
      <c r="AL420" s="58">
        <f t="shared" si="77"/>
        <v>-240</v>
      </c>
      <c r="AM420" s="58">
        <f t="shared" si="78"/>
        <v>-240</v>
      </c>
    </row>
    <row r="421" spans="27:39" ht="20.100000000000001" customHeight="1" x14ac:dyDescent="0.2">
      <c r="AA421">
        <f t="shared" si="70"/>
        <v>99</v>
      </c>
      <c r="AB421" s="24">
        <f t="shared" si="71"/>
        <v>11.88</v>
      </c>
      <c r="AC421" s="24">
        <f t="shared" si="79"/>
        <v>0</v>
      </c>
      <c r="AD421" s="24">
        <f t="shared" si="67"/>
        <v>0</v>
      </c>
      <c r="AE421" s="56">
        <f t="shared" si="68"/>
        <v>0</v>
      </c>
      <c r="AF421" s="24">
        <f t="shared" si="80"/>
        <v>0</v>
      </c>
      <c r="AG421" s="39">
        <f t="shared" si="72"/>
        <v>0</v>
      </c>
      <c r="AH421" s="39">
        <f t="shared" si="73"/>
        <v>0</v>
      </c>
      <c r="AI421" s="65">
        <f t="shared" si="74"/>
        <v>0</v>
      </c>
      <c r="AJ421" s="65">
        <f t="shared" si="75"/>
        <v>0</v>
      </c>
      <c r="AK421" s="58">
        <f t="shared" si="76"/>
        <v>12</v>
      </c>
      <c r="AL421" s="58">
        <f t="shared" si="77"/>
        <v>-240</v>
      </c>
      <c r="AM421" s="58">
        <f t="shared" si="78"/>
        <v>-240</v>
      </c>
    </row>
    <row r="422" spans="27:39" ht="20.100000000000001" customHeight="1" x14ac:dyDescent="0.2">
      <c r="AA422">
        <f t="shared" si="70"/>
        <v>100</v>
      </c>
      <c r="AB422" s="24">
        <f t="shared" si="71"/>
        <v>12</v>
      </c>
      <c r="AC422" s="24">
        <f t="shared" si="79"/>
        <v>0</v>
      </c>
      <c r="AD422" s="24">
        <f t="shared" si="67"/>
        <v>0</v>
      </c>
      <c r="AE422" s="56">
        <f t="shared" si="68"/>
        <v>0</v>
      </c>
      <c r="AF422" s="24">
        <f t="shared" si="80"/>
        <v>0</v>
      </c>
      <c r="AG422" s="39">
        <f t="shared" si="72"/>
        <v>0</v>
      </c>
      <c r="AH422" s="39">
        <f t="shared" si="73"/>
        <v>0</v>
      </c>
      <c r="AI422" s="65">
        <f t="shared" si="74"/>
        <v>0</v>
      </c>
      <c r="AJ422" s="65">
        <f t="shared" si="75"/>
        <v>0</v>
      </c>
      <c r="AK422" s="58">
        <f t="shared" si="76"/>
        <v>12</v>
      </c>
      <c r="AL422" s="58">
        <f t="shared" si="77"/>
        <v>-240</v>
      </c>
      <c r="AM422" s="58">
        <f t="shared" si="78"/>
        <v>-240</v>
      </c>
    </row>
    <row r="423" spans="27:39" ht="20.100000000000001" customHeight="1" x14ac:dyDescent="0.2"/>
    <row r="424" spans="27:39" ht="20.100000000000001" customHeight="1" x14ac:dyDescent="0.2">
      <c r="AA424" t="s">
        <v>36</v>
      </c>
    </row>
    <row r="425" spans="27:39" ht="20.100000000000001" customHeight="1" x14ac:dyDescent="0.2"/>
    <row r="426" spans="27:39" ht="20.100000000000001" customHeight="1" x14ac:dyDescent="0.2">
      <c r="AA426" s="38" t="s">
        <v>4</v>
      </c>
      <c r="AB426" s="39" t="s">
        <v>5</v>
      </c>
      <c r="AC426" t="s">
        <v>35</v>
      </c>
    </row>
    <row r="427" spans="27:39" ht="20.100000000000001" customHeight="1" x14ac:dyDescent="0.2">
      <c r="AA427">
        <v>0</v>
      </c>
      <c r="AB427" s="24">
        <v>0</v>
      </c>
      <c r="AC427">
        <f t="shared" ref="AC427:AC458" si="81" xml:space="preserve">        IF(  _a2 &lt;&gt;0,                 IF(  AB427 &lt; _a1, 0, IF( AB427 &lt;= _a1 + _a2, _w1 + (_w2 -_w1)/_a2*(AB427 - _a1), 0 )),   0)</f>
        <v>0</v>
      </c>
    </row>
    <row r="428" spans="27:39" ht="20.100000000000001" customHeight="1" x14ac:dyDescent="0.2">
      <c r="AA428">
        <f>AA427+1</f>
        <v>1</v>
      </c>
      <c r="AB428" s="24">
        <f t="shared" ref="AB428:AB459" si="82" xml:space="preserve"> L*AA428/100</f>
        <v>0.12</v>
      </c>
      <c r="AC428">
        <f t="shared" si="81"/>
        <v>2.4</v>
      </c>
    </row>
    <row r="429" spans="27:39" ht="20.100000000000001" customHeight="1" x14ac:dyDescent="0.2">
      <c r="AA429">
        <f t="shared" ref="AA429:AA492" si="83">AA428+1</f>
        <v>2</v>
      </c>
      <c r="AB429" s="24">
        <f t="shared" si="82"/>
        <v>0.24</v>
      </c>
      <c r="AC429">
        <f t="shared" si="81"/>
        <v>4.8</v>
      </c>
    </row>
    <row r="430" spans="27:39" ht="20.100000000000001" customHeight="1" x14ac:dyDescent="0.2">
      <c r="AA430">
        <f t="shared" si="83"/>
        <v>3</v>
      </c>
      <c r="AB430" s="24">
        <f t="shared" si="82"/>
        <v>0.36</v>
      </c>
      <c r="AC430">
        <f t="shared" si="81"/>
        <v>7.1999999999999993</v>
      </c>
    </row>
    <row r="431" spans="27:39" ht="20.100000000000001" customHeight="1" x14ac:dyDescent="0.2">
      <c r="AA431">
        <f t="shared" si="83"/>
        <v>4</v>
      </c>
      <c r="AB431" s="24">
        <f t="shared" si="82"/>
        <v>0.48</v>
      </c>
      <c r="AC431">
        <f t="shared" si="81"/>
        <v>9.6</v>
      </c>
    </row>
    <row r="432" spans="27:39" ht="20.100000000000001" customHeight="1" x14ac:dyDescent="0.2">
      <c r="AA432">
        <f t="shared" si="83"/>
        <v>5</v>
      </c>
      <c r="AB432" s="24">
        <f t="shared" si="82"/>
        <v>0.6</v>
      </c>
      <c r="AC432">
        <f t="shared" si="81"/>
        <v>12</v>
      </c>
    </row>
    <row r="433" spans="27:29" ht="20.100000000000001" customHeight="1" x14ac:dyDescent="0.2">
      <c r="AA433">
        <f t="shared" si="83"/>
        <v>6</v>
      </c>
      <c r="AB433" s="24">
        <f t="shared" si="82"/>
        <v>0.72</v>
      </c>
      <c r="AC433">
        <f t="shared" si="81"/>
        <v>14.399999999999999</v>
      </c>
    </row>
    <row r="434" spans="27:29" ht="20.100000000000001" customHeight="1" x14ac:dyDescent="0.2">
      <c r="AA434">
        <f t="shared" si="83"/>
        <v>7</v>
      </c>
      <c r="AB434" s="24">
        <f t="shared" si="82"/>
        <v>0.84</v>
      </c>
      <c r="AC434">
        <f t="shared" si="81"/>
        <v>16.8</v>
      </c>
    </row>
    <row r="435" spans="27:29" ht="20.100000000000001" customHeight="1" x14ac:dyDescent="0.2">
      <c r="AA435">
        <f t="shared" si="83"/>
        <v>8</v>
      </c>
      <c r="AB435" s="24">
        <f t="shared" si="82"/>
        <v>0.96</v>
      </c>
      <c r="AC435">
        <f t="shared" si="81"/>
        <v>19.2</v>
      </c>
    </row>
    <row r="436" spans="27:29" ht="20.100000000000001" customHeight="1" x14ac:dyDescent="0.2">
      <c r="AA436">
        <f t="shared" si="83"/>
        <v>9</v>
      </c>
      <c r="AB436" s="24">
        <f t="shared" si="82"/>
        <v>1.08</v>
      </c>
      <c r="AC436">
        <f t="shared" si="81"/>
        <v>21.6</v>
      </c>
    </row>
    <row r="437" spans="27:29" ht="20.100000000000001" customHeight="1" x14ac:dyDescent="0.2">
      <c r="AA437">
        <f t="shared" si="83"/>
        <v>10</v>
      </c>
      <c r="AB437" s="24">
        <f t="shared" si="82"/>
        <v>1.2</v>
      </c>
      <c r="AC437">
        <f t="shared" si="81"/>
        <v>24</v>
      </c>
    </row>
    <row r="438" spans="27:29" ht="20.100000000000001" customHeight="1" x14ac:dyDescent="0.2">
      <c r="AA438">
        <f t="shared" si="83"/>
        <v>11</v>
      </c>
      <c r="AB438" s="24">
        <f t="shared" si="82"/>
        <v>1.32</v>
      </c>
      <c r="AC438">
        <f t="shared" si="81"/>
        <v>26.400000000000002</v>
      </c>
    </row>
    <row r="439" spans="27:29" ht="20.100000000000001" customHeight="1" x14ac:dyDescent="0.2">
      <c r="AA439">
        <f t="shared" si="83"/>
        <v>12</v>
      </c>
      <c r="AB439" s="24">
        <f t="shared" si="82"/>
        <v>1.44</v>
      </c>
      <c r="AC439">
        <f t="shared" si="81"/>
        <v>28.799999999999997</v>
      </c>
    </row>
    <row r="440" spans="27:29" ht="20.100000000000001" customHeight="1" x14ac:dyDescent="0.2">
      <c r="AA440">
        <f t="shared" si="83"/>
        <v>13</v>
      </c>
      <c r="AB440" s="24">
        <f t="shared" si="82"/>
        <v>1.56</v>
      </c>
      <c r="AC440">
        <f t="shared" si="81"/>
        <v>31.200000000000003</v>
      </c>
    </row>
    <row r="441" spans="27:29" ht="20.100000000000001" customHeight="1" x14ac:dyDescent="0.2">
      <c r="AA441">
        <f t="shared" si="83"/>
        <v>14</v>
      </c>
      <c r="AB441" s="24">
        <f t="shared" si="82"/>
        <v>1.68</v>
      </c>
      <c r="AC441">
        <f t="shared" si="81"/>
        <v>33.6</v>
      </c>
    </row>
    <row r="442" spans="27:29" ht="20.100000000000001" customHeight="1" x14ac:dyDescent="0.2">
      <c r="AA442">
        <f t="shared" si="83"/>
        <v>15</v>
      </c>
      <c r="AB442" s="24">
        <f t="shared" si="82"/>
        <v>1.8</v>
      </c>
      <c r="AC442">
        <f t="shared" si="81"/>
        <v>36</v>
      </c>
    </row>
    <row r="443" spans="27:29" ht="20.100000000000001" customHeight="1" x14ac:dyDescent="0.2">
      <c r="AA443">
        <f t="shared" si="83"/>
        <v>16</v>
      </c>
      <c r="AB443" s="24">
        <f t="shared" si="82"/>
        <v>1.92</v>
      </c>
      <c r="AC443">
        <f t="shared" si="81"/>
        <v>38.4</v>
      </c>
    </row>
    <row r="444" spans="27:29" ht="20.100000000000001" customHeight="1" x14ac:dyDescent="0.2">
      <c r="AA444">
        <f t="shared" si="83"/>
        <v>17</v>
      </c>
      <c r="AB444" s="24">
        <f t="shared" si="82"/>
        <v>2.04</v>
      </c>
      <c r="AC444">
        <f t="shared" si="81"/>
        <v>40.799999999999997</v>
      </c>
    </row>
    <row r="445" spans="27:29" ht="20.100000000000001" customHeight="1" x14ac:dyDescent="0.2">
      <c r="AA445">
        <f t="shared" si="83"/>
        <v>18</v>
      </c>
      <c r="AB445" s="24">
        <f t="shared" si="82"/>
        <v>2.16</v>
      </c>
      <c r="AC445">
        <f t="shared" si="81"/>
        <v>43.2</v>
      </c>
    </row>
    <row r="446" spans="27:29" ht="20.100000000000001" customHeight="1" x14ac:dyDescent="0.2">
      <c r="AA446">
        <f t="shared" si="83"/>
        <v>19</v>
      </c>
      <c r="AB446" s="24">
        <f t="shared" si="82"/>
        <v>2.2799999999999998</v>
      </c>
      <c r="AC446">
        <f t="shared" si="81"/>
        <v>45.599999999999994</v>
      </c>
    </row>
    <row r="447" spans="27:29" ht="20.100000000000001" customHeight="1" x14ac:dyDescent="0.2">
      <c r="AA447">
        <f t="shared" si="83"/>
        <v>20</v>
      </c>
      <c r="AB447" s="24">
        <f t="shared" si="82"/>
        <v>2.4</v>
      </c>
      <c r="AC447">
        <f t="shared" si="81"/>
        <v>48</v>
      </c>
    </row>
    <row r="448" spans="27:29" ht="20.100000000000001" customHeight="1" x14ac:dyDescent="0.2">
      <c r="AA448">
        <f t="shared" si="83"/>
        <v>21</v>
      </c>
      <c r="AB448" s="24">
        <f t="shared" si="82"/>
        <v>2.52</v>
      </c>
      <c r="AC448">
        <f t="shared" si="81"/>
        <v>50.4</v>
      </c>
    </row>
    <row r="449" spans="27:29" ht="20.100000000000001" customHeight="1" x14ac:dyDescent="0.2">
      <c r="AA449">
        <f t="shared" si="83"/>
        <v>22</v>
      </c>
      <c r="AB449" s="24">
        <f t="shared" si="82"/>
        <v>2.64</v>
      </c>
      <c r="AC449">
        <f t="shared" si="81"/>
        <v>52.800000000000004</v>
      </c>
    </row>
    <row r="450" spans="27:29" ht="20.100000000000001" customHeight="1" x14ac:dyDescent="0.2">
      <c r="AA450">
        <f t="shared" si="83"/>
        <v>23</v>
      </c>
      <c r="AB450" s="24">
        <f t="shared" si="82"/>
        <v>2.76</v>
      </c>
      <c r="AC450">
        <f t="shared" si="81"/>
        <v>55.199999999999996</v>
      </c>
    </row>
    <row r="451" spans="27:29" ht="20.100000000000001" customHeight="1" x14ac:dyDescent="0.2">
      <c r="AA451">
        <f t="shared" si="83"/>
        <v>24</v>
      </c>
      <c r="AB451" s="24">
        <f t="shared" si="82"/>
        <v>2.88</v>
      </c>
      <c r="AC451">
        <f t="shared" si="81"/>
        <v>57.599999999999994</v>
      </c>
    </row>
    <row r="452" spans="27:29" ht="20.100000000000001" customHeight="1" x14ac:dyDescent="0.2">
      <c r="AA452">
        <f t="shared" si="83"/>
        <v>25</v>
      </c>
      <c r="AB452" s="24">
        <f t="shared" si="82"/>
        <v>3</v>
      </c>
      <c r="AC452">
        <f t="shared" si="81"/>
        <v>60</v>
      </c>
    </row>
    <row r="453" spans="27:29" ht="20.100000000000001" customHeight="1" x14ac:dyDescent="0.2">
      <c r="AA453">
        <f t="shared" si="83"/>
        <v>26</v>
      </c>
      <c r="AB453" s="24">
        <f t="shared" si="82"/>
        <v>3.12</v>
      </c>
      <c r="AC453">
        <f t="shared" si="81"/>
        <v>62.400000000000006</v>
      </c>
    </row>
    <row r="454" spans="27:29" ht="20.100000000000001" customHeight="1" x14ac:dyDescent="0.2">
      <c r="AA454">
        <f t="shared" si="83"/>
        <v>27</v>
      </c>
      <c r="AB454" s="24">
        <f t="shared" si="82"/>
        <v>3.24</v>
      </c>
      <c r="AC454">
        <f t="shared" si="81"/>
        <v>64.800000000000011</v>
      </c>
    </row>
    <row r="455" spans="27:29" ht="20.100000000000001" customHeight="1" x14ac:dyDescent="0.2">
      <c r="AA455">
        <f t="shared" si="83"/>
        <v>28</v>
      </c>
      <c r="AB455" s="24">
        <f t="shared" si="82"/>
        <v>3.36</v>
      </c>
      <c r="AC455">
        <f t="shared" si="81"/>
        <v>67.2</v>
      </c>
    </row>
    <row r="456" spans="27:29" ht="20.100000000000001" customHeight="1" x14ac:dyDescent="0.2">
      <c r="AA456">
        <f t="shared" si="83"/>
        <v>29</v>
      </c>
      <c r="AB456" s="24">
        <f t="shared" si="82"/>
        <v>3.48</v>
      </c>
      <c r="AC456">
        <f t="shared" si="81"/>
        <v>69.599999999999994</v>
      </c>
    </row>
    <row r="457" spans="27:29" ht="20.100000000000001" customHeight="1" x14ac:dyDescent="0.2">
      <c r="AA457">
        <f t="shared" si="83"/>
        <v>30</v>
      </c>
      <c r="AB457" s="24">
        <f t="shared" si="82"/>
        <v>3.6</v>
      </c>
      <c r="AC457">
        <f t="shared" si="81"/>
        <v>72</v>
      </c>
    </row>
    <row r="458" spans="27:29" ht="20.100000000000001" customHeight="1" x14ac:dyDescent="0.2">
      <c r="AA458">
        <f t="shared" si="83"/>
        <v>31</v>
      </c>
      <c r="AB458" s="24">
        <f t="shared" si="82"/>
        <v>3.72</v>
      </c>
      <c r="AC458">
        <f t="shared" si="81"/>
        <v>74.400000000000006</v>
      </c>
    </row>
    <row r="459" spans="27:29" ht="20.100000000000001" customHeight="1" x14ac:dyDescent="0.2">
      <c r="AA459">
        <f t="shared" si="83"/>
        <v>32</v>
      </c>
      <c r="AB459" s="24">
        <f t="shared" si="82"/>
        <v>3.84</v>
      </c>
      <c r="AC459">
        <f t="shared" ref="AC459:AC490" si="84" xml:space="preserve">        IF(  _a2 &lt;&gt;0,                 IF(  AB459 &lt; _a1, 0, IF( AB459 &lt;= _a1 + _a2, _w1 + (_w2 -_w1)/_a2*(AB459 - _a1), 0 )),   0)</f>
        <v>76.8</v>
      </c>
    </row>
    <row r="460" spans="27:29" ht="20.100000000000001" customHeight="1" x14ac:dyDescent="0.2">
      <c r="AA460">
        <f t="shared" si="83"/>
        <v>33</v>
      </c>
      <c r="AB460" s="24">
        <f t="shared" ref="AB460:AB491" si="85" xml:space="preserve"> L*AA460/100</f>
        <v>3.96</v>
      </c>
      <c r="AC460">
        <f t="shared" si="84"/>
        <v>79.2</v>
      </c>
    </row>
    <row r="461" spans="27:29" ht="20.100000000000001" customHeight="1" x14ac:dyDescent="0.2">
      <c r="AA461">
        <f t="shared" si="83"/>
        <v>34</v>
      </c>
      <c r="AB461" s="24">
        <f t="shared" si="85"/>
        <v>4.08</v>
      </c>
      <c r="AC461">
        <f t="shared" si="84"/>
        <v>81.599999999999994</v>
      </c>
    </row>
    <row r="462" spans="27:29" ht="20.100000000000001" customHeight="1" x14ac:dyDescent="0.2">
      <c r="AA462">
        <f t="shared" si="83"/>
        <v>35</v>
      </c>
      <c r="AB462" s="24">
        <f t="shared" si="85"/>
        <v>4.2</v>
      </c>
      <c r="AC462">
        <f t="shared" si="84"/>
        <v>84</v>
      </c>
    </row>
    <row r="463" spans="27:29" ht="20.100000000000001" customHeight="1" x14ac:dyDescent="0.2">
      <c r="AA463">
        <f t="shared" si="83"/>
        <v>36</v>
      </c>
      <c r="AB463" s="24">
        <f t="shared" si="85"/>
        <v>4.32</v>
      </c>
      <c r="AC463">
        <f t="shared" si="84"/>
        <v>86.4</v>
      </c>
    </row>
    <row r="464" spans="27:29" ht="20.100000000000001" customHeight="1" x14ac:dyDescent="0.2">
      <c r="AA464">
        <f t="shared" si="83"/>
        <v>37</v>
      </c>
      <c r="AB464" s="24">
        <f t="shared" si="85"/>
        <v>4.4400000000000004</v>
      </c>
      <c r="AC464">
        <f t="shared" si="84"/>
        <v>88.800000000000011</v>
      </c>
    </row>
    <row r="465" spans="27:29" ht="20.100000000000001" customHeight="1" x14ac:dyDescent="0.2">
      <c r="AA465">
        <f t="shared" si="83"/>
        <v>38</v>
      </c>
      <c r="AB465" s="24">
        <f t="shared" si="85"/>
        <v>4.5599999999999996</v>
      </c>
      <c r="AC465">
        <f t="shared" si="84"/>
        <v>91.199999999999989</v>
      </c>
    </row>
    <row r="466" spans="27:29" ht="20.100000000000001" customHeight="1" x14ac:dyDescent="0.2">
      <c r="AA466">
        <f t="shared" si="83"/>
        <v>39</v>
      </c>
      <c r="AB466" s="24">
        <f t="shared" si="85"/>
        <v>4.68</v>
      </c>
      <c r="AC466">
        <f t="shared" si="84"/>
        <v>93.6</v>
      </c>
    </row>
    <row r="467" spans="27:29" ht="20.100000000000001" customHeight="1" x14ac:dyDescent="0.2">
      <c r="AA467">
        <f t="shared" si="83"/>
        <v>40</v>
      </c>
      <c r="AB467" s="24">
        <f t="shared" si="85"/>
        <v>4.8</v>
      </c>
      <c r="AC467">
        <f t="shared" si="84"/>
        <v>96</v>
      </c>
    </row>
    <row r="468" spans="27:29" ht="20.100000000000001" customHeight="1" x14ac:dyDescent="0.2">
      <c r="AA468">
        <f t="shared" si="83"/>
        <v>41</v>
      </c>
      <c r="AB468" s="24">
        <f t="shared" si="85"/>
        <v>4.92</v>
      </c>
      <c r="AC468">
        <f t="shared" si="84"/>
        <v>98.4</v>
      </c>
    </row>
    <row r="469" spans="27:29" ht="20.100000000000001" customHeight="1" x14ac:dyDescent="0.2">
      <c r="AA469">
        <f t="shared" si="83"/>
        <v>42</v>
      </c>
      <c r="AB469" s="24">
        <f t="shared" si="85"/>
        <v>5.04</v>
      </c>
      <c r="AC469">
        <f t="shared" si="84"/>
        <v>100.8</v>
      </c>
    </row>
    <row r="470" spans="27:29" ht="20.100000000000001" customHeight="1" x14ac:dyDescent="0.2">
      <c r="AA470">
        <f t="shared" si="83"/>
        <v>43</v>
      </c>
      <c r="AB470" s="24">
        <f t="shared" si="85"/>
        <v>5.16</v>
      </c>
      <c r="AC470">
        <f t="shared" si="84"/>
        <v>103.2</v>
      </c>
    </row>
    <row r="471" spans="27:29" ht="20.100000000000001" customHeight="1" x14ac:dyDescent="0.2">
      <c r="AA471">
        <f t="shared" si="83"/>
        <v>44</v>
      </c>
      <c r="AB471" s="24">
        <f t="shared" si="85"/>
        <v>5.28</v>
      </c>
      <c r="AC471">
        <f t="shared" si="84"/>
        <v>105.60000000000001</v>
      </c>
    </row>
    <row r="472" spans="27:29" ht="20.100000000000001" customHeight="1" x14ac:dyDescent="0.2">
      <c r="AA472">
        <f t="shared" si="83"/>
        <v>45</v>
      </c>
      <c r="AB472" s="24">
        <f t="shared" si="85"/>
        <v>5.4</v>
      </c>
      <c r="AC472">
        <f t="shared" si="84"/>
        <v>108</v>
      </c>
    </row>
    <row r="473" spans="27:29" ht="20.100000000000001" customHeight="1" x14ac:dyDescent="0.2">
      <c r="AA473">
        <f t="shared" si="83"/>
        <v>46</v>
      </c>
      <c r="AB473" s="24">
        <f t="shared" si="85"/>
        <v>5.52</v>
      </c>
      <c r="AC473">
        <f t="shared" si="84"/>
        <v>110.39999999999999</v>
      </c>
    </row>
    <row r="474" spans="27:29" ht="20.100000000000001" customHeight="1" x14ac:dyDescent="0.2">
      <c r="AA474">
        <f t="shared" si="83"/>
        <v>47</v>
      </c>
      <c r="AB474" s="24">
        <f t="shared" si="85"/>
        <v>5.64</v>
      </c>
      <c r="AC474">
        <f t="shared" si="84"/>
        <v>112.8</v>
      </c>
    </row>
    <row r="475" spans="27:29" ht="20.100000000000001" customHeight="1" x14ac:dyDescent="0.2">
      <c r="AA475">
        <f t="shared" si="83"/>
        <v>48</v>
      </c>
      <c r="AB475" s="24">
        <f t="shared" si="85"/>
        <v>5.76</v>
      </c>
      <c r="AC475">
        <f t="shared" si="84"/>
        <v>115.19999999999999</v>
      </c>
    </row>
    <row r="476" spans="27:29" ht="20.100000000000001" customHeight="1" x14ac:dyDescent="0.2">
      <c r="AA476">
        <f t="shared" si="83"/>
        <v>49</v>
      </c>
      <c r="AB476" s="24">
        <f t="shared" si="85"/>
        <v>5.88</v>
      </c>
      <c r="AC476">
        <f t="shared" si="84"/>
        <v>117.6</v>
      </c>
    </row>
    <row r="477" spans="27:29" ht="20.100000000000001" customHeight="1" x14ac:dyDescent="0.2">
      <c r="AA477">
        <f t="shared" si="83"/>
        <v>50</v>
      </c>
      <c r="AB477" s="24">
        <f t="shared" si="85"/>
        <v>6</v>
      </c>
      <c r="AC477">
        <f t="shared" si="84"/>
        <v>120</v>
      </c>
    </row>
    <row r="478" spans="27:29" ht="20.100000000000001" customHeight="1" x14ac:dyDescent="0.2">
      <c r="AA478">
        <f t="shared" si="83"/>
        <v>51</v>
      </c>
      <c r="AB478" s="24">
        <f t="shared" si="85"/>
        <v>6.12</v>
      </c>
      <c r="AC478">
        <f t="shared" si="84"/>
        <v>122.4</v>
      </c>
    </row>
    <row r="479" spans="27:29" ht="20.100000000000001" customHeight="1" x14ac:dyDescent="0.2">
      <c r="AA479">
        <f t="shared" si="83"/>
        <v>52</v>
      </c>
      <c r="AB479" s="24">
        <f t="shared" si="85"/>
        <v>6.24</v>
      </c>
      <c r="AC479">
        <f t="shared" si="84"/>
        <v>124.80000000000001</v>
      </c>
    </row>
    <row r="480" spans="27:29" ht="20.100000000000001" customHeight="1" x14ac:dyDescent="0.2">
      <c r="AA480">
        <f t="shared" si="83"/>
        <v>53</v>
      </c>
      <c r="AB480" s="24">
        <f t="shared" si="85"/>
        <v>6.36</v>
      </c>
      <c r="AC480">
        <f t="shared" si="84"/>
        <v>127.2</v>
      </c>
    </row>
    <row r="481" spans="27:29" ht="20.100000000000001" customHeight="1" x14ac:dyDescent="0.2">
      <c r="AA481">
        <f t="shared" si="83"/>
        <v>54</v>
      </c>
      <c r="AB481" s="24">
        <f t="shared" si="85"/>
        <v>6.48</v>
      </c>
      <c r="AC481">
        <f t="shared" si="84"/>
        <v>129.60000000000002</v>
      </c>
    </row>
    <row r="482" spans="27:29" ht="20.100000000000001" customHeight="1" x14ac:dyDescent="0.2">
      <c r="AA482">
        <f t="shared" si="83"/>
        <v>55</v>
      </c>
      <c r="AB482" s="24">
        <f t="shared" si="85"/>
        <v>6.6</v>
      </c>
      <c r="AC482">
        <f t="shared" si="84"/>
        <v>132</v>
      </c>
    </row>
    <row r="483" spans="27:29" ht="20.100000000000001" customHeight="1" x14ac:dyDescent="0.2">
      <c r="AA483">
        <f t="shared" si="83"/>
        <v>56</v>
      </c>
      <c r="AB483" s="24">
        <f t="shared" si="85"/>
        <v>6.72</v>
      </c>
      <c r="AC483">
        <f t="shared" si="84"/>
        <v>134.4</v>
      </c>
    </row>
    <row r="484" spans="27:29" ht="20.100000000000001" customHeight="1" x14ac:dyDescent="0.2">
      <c r="AA484">
        <f t="shared" si="83"/>
        <v>57</v>
      </c>
      <c r="AB484" s="24">
        <f t="shared" si="85"/>
        <v>6.84</v>
      </c>
      <c r="AC484">
        <f t="shared" si="84"/>
        <v>136.80000000000001</v>
      </c>
    </row>
    <row r="485" spans="27:29" ht="20.100000000000001" customHeight="1" x14ac:dyDescent="0.2">
      <c r="AA485">
        <f t="shared" si="83"/>
        <v>58</v>
      </c>
      <c r="AB485" s="24">
        <f t="shared" si="85"/>
        <v>6.96</v>
      </c>
      <c r="AC485">
        <f t="shared" si="84"/>
        <v>139.19999999999999</v>
      </c>
    </row>
    <row r="486" spans="27:29" ht="20.100000000000001" customHeight="1" x14ac:dyDescent="0.2">
      <c r="AA486">
        <f t="shared" si="83"/>
        <v>59</v>
      </c>
      <c r="AB486" s="24">
        <f t="shared" si="85"/>
        <v>7.08</v>
      </c>
      <c r="AC486">
        <f t="shared" si="84"/>
        <v>141.6</v>
      </c>
    </row>
    <row r="487" spans="27:29" ht="20.100000000000001" customHeight="1" x14ac:dyDescent="0.2">
      <c r="AA487">
        <f t="shared" si="83"/>
        <v>60</v>
      </c>
      <c r="AB487" s="24">
        <f t="shared" si="85"/>
        <v>7.2</v>
      </c>
      <c r="AC487">
        <f t="shared" si="84"/>
        <v>144</v>
      </c>
    </row>
    <row r="488" spans="27:29" ht="20.100000000000001" customHeight="1" x14ac:dyDescent="0.2">
      <c r="AA488">
        <f t="shared" si="83"/>
        <v>61</v>
      </c>
      <c r="AB488" s="24">
        <f t="shared" si="85"/>
        <v>7.32</v>
      </c>
      <c r="AC488">
        <f t="shared" si="84"/>
        <v>146.4</v>
      </c>
    </row>
    <row r="489" spans="27:29" ht="20.100000000000001" customHeight="1" x14ac:dyDescent="0.2">
      <c r="AA489">
        <f t="shared" si="83"/>
        <v>62</v>
      </c>
      <c r="AB489" s="24">
        <f t="shared" si="85"/>
        <v>7.44</v>
      </c>
      <c r="AC489">
        <f t="shared" si="84"/>
        <v>148.80000000000001</v>
      </c>
    </row>
    <row r="490" spans="27:29" ht="20.100000000000001" customHeight="1" x14ac:dyDescent="0.2">
      <c r="AA490">
        <f t="shared" si="83"/>
        <v>63</v>
      </c>
      <c r="AB490" s="24">
        <f t="shared" si="85"/>
        <v>7.56</v>
      </c>
      <c r="AC490">
        <f t="shared" si="84"/>
        <v>151.19999999999999</v>
      </c>
    </row>
    <row r="491" spans="27:29" ht="20.100000000000001" customHeight="1" x14ac:dyDescent="0.2">
      <c r="AA491">
        <f t="shared" si="83"/>
        <v>64</v>
      </c>
      <c r="AB491" s="24">
        <f t="shared" si="85"/>
        <v>7.68</v>
      </c>
      <c r="AC491">
        <f t="shared" ref="AC491:AC522" si="86" xml:space="preserve">        IF(  _a2 &lt;&gt;0,                 IF(  AB491 &lt; _a1, 0, IF( AB491 &lt;= _a1 + _a2, _w1 + (_w2 -_w1)/_a2*(AB491 - _a1), 0 )),   0)</f>
        <v>153.6</v>
      </c>
    </row>
    <row r="492" spans="27:29" ht="20.100000000000001" customHeight="1" x14ac:dyDescent="0.2">
      <c r="AA492">
        <f t="shared" si="83"/>
        <v>65</v>
      </c>
      <c r="AB492" s="24">
        <f t="shared" ref="AB492:AB523" si="87" xml:space="preserve"> L*AA492/100</f>
        <v>7.8</v>
      </c>
      <c r="AC492">
        <f t="shared" si="86"/>
        <v>156</v>
      </c>
    </row>
    <row r="493" spans="27:29" ht="20.100000000000001" customHeight="1" x14ac:dyDescent="0.2">
      <c r="AA493">
        <f t="shared" ref="AA493:AA527" si="88">AA492+1</f>
        <v>66</v>
      </c>
      <c r="AB493" s="24">
        <f t="shared" si="87"/>
        <v>7.92</v>
      </c>
      <c r="AC493">
        <f t="shared" si="86"/>
        <v>158.4</v>
      </c>
    </row>
    <row r="494" spans="27:29" ht="20.100000000000001" customHeight="1" x14ac:dyDescent="0.2">
      <c r="AA494">
        <f t="shared" si="88"/>
        <v>67</v>
      </c>
      <c r="AB494" s="24">
        <f t="shared" si="87"/>
        <v>8.0399999999999991</v>
      </c>
      <c r="AC494">
        <f t="shared" si="86"/>
        <v>160.79999999999998</v>
      </c>
    </row>
    <row r="495" spans="27:29" ht="20.100000000000001" customHeight="1" x14ac:dyDescent="0.2">
      <c r="AA495">
        <f t="shared" si="88"/>
        <v>68</v>
      </c>
      <c r="AB495" s="24">
        <f t="shared" si="87"/>
        <v>8.16</v>
      </c>
      <c r="AC495">
        <f t="shared" si="86"/>
        <v>163.19999999999999</v>
      </c>
    </row>
    <row r="496" spans="27:29" ht="20.100000000000001" customHeight="1" x14ac:dyDescent="0.2">
      <c r="AA496">
        <f t="shared" si="88"/>
        <v>69</v>
      </c>
      <c r="AB496" s="24">
        <f t="shared" si="87"/>
        <v>8.2799999999999994</v>
      </c>
      <c r="AC496">
        <f t="shared" si="86"/>
        <v>165.6</v>
      </c>
    </row>
    <row r="497" spans="27:29" ht="20.100000000000001" customHeight="1" x14ac:dyDescent="0.2">
      <c r="AA497">
        <f t="shared" si="88"/>
        <v>70</v>
      </c>
      <c r="AB497" s="24">
        <f t="shared" si="87"/>
        <v>8.4</v>
      </c>
      <c r="AC497">
        <f t="shared" si="86"/>
        <v>168</v>
      </c>
    </row>
    <row r="498" spans="27:29" ht="20.100000000000001" customHeight="1" x14ac:dyDescent="0.2">
      <c r="AA498">
        <f t="shared" si="88"/>
        <v>71</v>
      </c>
      <c r="AB498" s="24">
        <f t="shared" si="87"/>
        <v>8.52</v>
      </c>
      <c r="AC498">
        <f t="shared" si="86"/>
        <v>170.39999999999998</v>
      </c>
    </row>
    <row r="499" spans="27:29" ht="20.100000000000001" customHeight="1" x14ac:dyDescent="0.2">
      <c r="AA499">
        <f t="shared" si="88"/>
        <v>72</v>
      </c>
      <c r="AB499" s="24">
        <f t="shared" si="87"/>
        <v>8.64</v>
      </c>
      <c r="AC499">
        <f t="shared" si="86"/>
        <v>172.8</v>
      </c>
    </row>
    <row r="500" spans="27:29" ht="20.100000000000001" customHeight="1" x14ac:dyDescent="0.2">
      <c r="AA500">
        <f t="shared" si="88"/>
        <v>73</v>
      </c>
      <c r="AB500" s="24">
        <f t="shared" si="87"/>
        <v>8.76</v>
      </c>
      <c r="AC500">
        <f t="shared" si="86"/>
        <v>175.2</v>
      </c>
    </row>
    <row r="501" spans="27:29" ht="20.100000000000001" customHeight="1" x14ac:dyDescent="0.2">
      <c r="AA501">
        <f t="shared" si="88"/>
        <v>74</v>
      </c>
      <c r="AB501" s="24">
        <f t="shared" si="87"/>
        <v>8.8800000000000008</v>
      </c>
      <c r="AC501">
        <f t="shared" si="86"/>
        <v>177.60000000000002</v>
      </c>
    </row>
    <row r="502" spans="27:29" ht="20.100000000000001" customHeight="1" x14ac:dyDescent="0.2">
      <c r="AA502">
        <f t="shared" si="88"/>
        <v>75</v>
      </c>
      <c r="AB502" s="24">
        <f t="shared" si="87"/>
        <v>9</v>
      </c>
      <c r="AC502">
        <f t="shared" si="86"/>
        <v>180</v>
      </c>
    </row>
    <row r="503" spans="27:29" ht="20.100000000000001" customHeight="1" x14ac:dyDescent="0.2">
      <c r="AA503">
        <f t="shared" si="88"/>
        <v>76</v>
      </c>
      <c r="AB503" s="24">
        <f t="shared" si="87"/>
        <v>9.1199999999999992</v>
      </c>
      <c r="AC503">
        <f t="shared" si="86"/>
        <v>182.39999999999998</v>
      </c>
    </row>
    <row r="504" spans="27:29" ht="20.100000000000001" customHeight="1" x14ac:dyDescent="0.2">
      <c r="AA504">
        <f t="shared" si="88"/>
        <v>77</v>
      </c>
      <c r="AB504" s="24">
        <f t="shared" si="87"/>
        <v>9.24</v>
      </c>
      <c r="AC504">
        <f t="shared" si="86"/>
        <v>184.8</v>
      </c>
    </row>
    <row r="505" spans="27:29" ht="20.100000000000001" customHeight="1" x14ac:dyDescent="0.2">
      <c r="AA505">
        <f t="shared" si="88"/>
        <v>78</v>
      </c>
      <c r="AB505" s="24">
        <f t="shared" si="87"/>
        <v>9.36</v>
      </c>
      <c r="AC505">
        <f t="shared" si="86"/>
        <v>187.2</v>
      </c>
    </row>
    <row r="506" spans="27:29" ht="20.100000000000001" customHeight="1" x14ac:dyDescent="0.2">
      <c r="AA506">
        <f t="shared" si="88"/>
        <v>79</v>
      </c>
      <c r="AB506" s="24">
        <f t="shared" si="87"/>
        <v>9.48</v>
      </c>
      <c r="AC506">
        <f t="shared" si="86"/>
        <v>189.60000000000002</v>
      </c>
    </row>
    <row r="507" spans="27:29" ht="20.100000000000001" customHeight="1" x14ac:dyDescent="0.2">
      <c r="AA507">
        <f t="shared" si="88"/>
        <v>80</v>
      </c>
      <c r="AB507" s="24">
        <f t="shared" si="87"/>
        <v>9.6</v>
      </c>
      <c r="AC507">
        <f t="shared" si="86"/>
        <v>192</v>
      </c>
    </row>
    <row r="508" spans="27:29" ht="20.100000000000001" customHeight="1" x14ac:dyDescent="0.2">
      <c r="AA508">
        <f t="shared" si="88"/>
        <v>81</v>
      </c>
      <c r="AB508" s="24">
        <f t="shared" si="87"/>
        <v>9.7200000000000006</v>
      </c>
      <c r="AC508">
        <f t="shared" si="86"/>
        <v>194.4</v>
      </c>
    </row>
    <row r="509" spans="27:29" ht="20.100000000000001" customHeight="1" x14ac:dyDescent="0.2">
      <c r="AA509">
        <f t="shared" si="88"/>
        <v>82</v>
      </c>
      <c r="AB509" s="24">
        <f t="shared" si="87"/>
        <v>9.84</v>
      </c>
      <c r="AC509">
        <f t="shared" si="86"/>
        <v>196.8</v>
      </c>
    </row>
    <row r="510" spans="27:29" ht="20.100000000000001" customHeight="1" x14ac:dyDescent="0.2">
      <c r="AA510">
        <f t="shared" si="88"/>
        <v>83</v>
      </c>
      <c r="AB510" s="24">
        <f t="shared" si="87"/>
        <v>9.9600000000000009</v>
      </c>
      <c r="AC510">
        <f t="shared" si="86"/>
        <v>199.20000000000002</v>
      </c>
    </row>
    <row r="511" spans="27:29" ht="20.100000000000001" customHeight="1" x14ac:dyDescent="0.2">
      <c r="AA511">
        <f t="shared" si="88"/>
        <v>84</v>
      </c>
      <c r="AB511" s="24">
        <f t="shared" si="87"/>
        <v>10.08</v>
      </c>
      <c r="AC511">
        <f t="shared" si="86"/>
        <v>201.6</v>
      </c>
    </row>
    <row r="512" spans="27:29" ht="20.100000000000001" customHeight="1" x14ac:dyDescent="0.2">
      <c r="AA512">
        <f t="shared" si="88"/>
        <v>85</v>
      </c>
      <c r="AB512" s="24">
        <f t="shared" si="87"/>
        <v>10.199999999999999</v>
      </c>
      <c r="AC512">
        <f t="shared" si="86"/>
        <v>204</v>
      </c>
    </row>
    <row r="513" spans="27:29" ht="20.100000000000001" customHeight="1" x14ac:dyDescent="0.2">
      <c r="AA513">
        <f t="shared" si="88"/>
        <v>86</v>
      </c>
      <c r="AB513" s="24">
        <f t="shared" si="87"/>
        <v>10.32</v>
      </c>
      <c r="AC513">
        <f t="shared" si="86"/>
        <v>206.4</v>
      </c>
    </row>
    <row r="514" spans="27:29" ht="20.100000000000001" customHeight="1" x14ac:dyDescent="0.2">
      <c r="AA514">
        <f t="shared" si="88"/>
        <v>87</v>
      </c>
      <c r="AB514" s="24">
        <f t="shared" si="87"/>
        <v>10.44</v>
      </c>
      <c r="AC514">
        <f t="shared" si="86"/>
        <v>208.79999999999998</v>
      </c>
    </row>
    <row r="515" spans="27:29" ht="20.100000000000001" customHeight="1" x14ac:dyDescent="0.2">
      <c r="AA515">
        <f t="shared" si="88"/>
        <v>88</v>
      </c>
      <c r="AB515" s="24">
        <f t="shared" si="87"/>
        <v>10.56</v>
      </c>
      <c r="AC515">
        <f t="shared" si="86"/>
        <v>211.20000000000002</v>
      </c>
    </row>
    <row r="516" spans="27:29" ht="20.100000000000001" customHeight="1" x14ac:dyDescent="0.2">
      <c r="AA516">
        <f t="shared" si="88"/>
        <v>89</v>
      </c>
      <c r="AB516" s="24">
        <f t="shared" si="87"/>
        <v>10.68</v>
      </c>
      <c r="AC516">
        <f t="shared" si="86"/>
        <v>213.6</v>
      </c>
    </row>
    <row r="517" spans="27:29" ht="20.100000000000001" customHeight="1" x14ac:dyDescent="0.2">
      <c r="AA517">
        <f t="shared" si="88"/>
        <v>90</v>
      </c>
      <c r="AB517" s="24">
        <f t="shared" si="87"/>
        <v>10.8</v>
      </c>
      <c r="AC517">
        <f t="shared" si="86"/>
        <v>216</v>
      </c>
    </row>
    <row r="518" spans="27:29" ht="20.100000000000001" customHeight="1" x14ac:dyDescent="0.2">
      <c r="AA518">
        <f t="shared" si="88"/>
        <v>91</v>
      </c>
      <c r="AB518" s="24">
        <f t="shared" si="87"/>
        <v>10.92</v>
      </c>
      <c r="AC518">
        <f t="shared" si="86"/>
        <v>218.4</v>
      </c>
    </row>
    <row r="519" spans="27:29" ht="20.100000000000001" customHeight="1" x14ac:dyDescent="0.2">
      <c r="AA519">
        <f t="shared" si="88"/>
        <v>92</v>
      </c>
      <c r="AB519" s="24">
        <f t="shared" si="87"/>
        <v>11.04</v>
      </c>
      <c r="AC519">
        <f t="shared" si="86"/>
        <v>220.79999999999998</v>
      </c>
    </row>
    <row r="520" spans="27:29" ht="20.100000000000001" customHeight="1" x14ac:dyDescent="0.2">
      <c r="AA520">
        <f t="shared" si="88"/>
        <v>93</v>
      </c>
      <c r="AB520" s="24">
        <f t="shared" si="87"/>
        <v>11.16</v>
      </c>
      <c r="AC520">
        <f t="shared" si="86"/>
        <v>223.2</v>
      </c>
    </row>
    <row r="521" spans="27:29" ht="20.100000000000001" customHeight="1" x14ac:dyDescent="0.2">
      <c r="AA521">
        <f t="shared" si="88"/>
        <v>94</v>
      </c>
      <c r="AB521" s="24">
        <f t="shared" si="87"/>
        <v>11.28</v>
      </c>
      <c r="AC521">
        <f t="shared" si="86"/>
        <v>225.6</v>
      </c>
    </row>
    <row r="522" spans="27:29" ht="20.100000000000001" customHeight="1" x14ac:dyDescent="0.2">
      <c r="AA522">
        <f t="shared" si="88"/>
        <v>95</v>
      </c>
      <c r="AB522" s="24">
        <f t="shared" si="87"/>
        <v>11.4</v>
      </c>
      <c r="AC522">
        <f t="shared" si="86"/>
        <v>228</v>
      </c>
    </row>
    <row r="523" spans="27:29" ht="20.100000000000001" customHeight="1" x14ac:dyDescent="0.2">
      <c r="AA523">
        <f t="shared" si="88"/>
        <v>96</v>
      </c>
      <c r="AB523" s="24">
        <f t="shared" si="87"/>
        <v>11.52</v>
      </c>
      <c r="AC523">
        <f xml:space="preserve">        IF(  _a2 &lt;&gt;0,                 IF(  AB523 &lt; _a1, 0, IF( AB523 &lt;= _a1 + _a2, _w1 + (_w2 -_w1)/_a2*(AB523 - _a1), 0 )),   0)</f>
        <v>230.39999999999998</v>
      </c>
    </row>
    <row r="524" spans="27:29" ht="20.100000000000001" customHeight="1" x14ac:dyDescent="0.2">
      <c r="AA524">
        <f t="shared" si="88"/>
        <v>97</v>
      </c>
      <c r="AB524" s="24">
        <f xml:space="preserve"> L*AA524/100</f>
        <v>11.64</v>
      </c>
      <c r="AC524">
        <f xml:space="preserve">        IF(  _a2 &lt;&gt;0,                 IF(  AB524 &lt; _a1, 0, IF( AB524 &lt;= _a1 + _a2, _w1 + (_w2 -_w1)/_a2*(AB524 - _a1), 0 )),   0)</f>
        <v>232.8</v>
      </c>
    </row>
    <row r="525" spans="27:29" ht="20.100000000000001" customHeight="1" x14ac:dyDescent="0.2">
      <c r="AA525">
        <f t="shared" si="88"/>
        <v>98</v>
      </c>
      <c r="AB525" s="24">
        <f xml:space="preserve"> L*AA525/100</f>
        <v>11.76</v>
      </c>
      <c r="AC525">
        <f xml:space="preserve">        IF(  _a2 &lt;&gt;0,                 IF(  AB525 &lt; _a1, 0, IF( AB525 &lt;= _a1 + _a2, _w1 + (_w2 -_w1)/_a2*(AB525 - _a1), 0 )),   0)</f>
        <v>235.2</v>
      </c>
    </row>
    <row r="526" spans="27:29" ht="20.100000000000001" customHeight="1" x14ac:dyDescent="0.2">
      <c r="AA526">
        <f t="shared" si="88"/>
        <v>99</v>
      </c>
      <c r="AB526" s="24">
        <f xml:space="preserve"> L*AA526/100</f>
        <v>11.88</v>
      </c>
      <c r="AC526">
        <f xml:space="preserve">        IF(  _a2 &lt;&gt;0,                 IF(  AB526 &lt; _a1, 0, IF( AB526 &lt;= _a1 + _a2, _w1 + (_w2 -_w1)/_a2*(AB526 - _a1), 0 )),   0)</f>
        <v>237.60000000000002</v>
      </c>
    </row>
    <row r="527" spans="27:29" ht="20.100000000000001" customHeight="1" x14ac:dyDescent="0.2">
      <c r="AA527">
        <f t="shared" si="88"/>
        <v>100</v>
      </c>
      <c r="AB527" s="24">
        <f xml:space="preserve"> L*AA527/100</f>
        <v>12</v>
      </c>
      <c r="AC527">
        <f xml:space="preserve">        IF(  _a2 &lt;&gt;0,                 IF(  AB527 &lt; _a1, 0, IF( AB527 &lt;= _a1 + _a2, _w1 + (_w2 -_w1)/_a2*(AB527 - _a1), 0 )),   0)</f>
        <v>240</v>
      </c>
    </row>
    <row r="528" spans="27:29" ht="20.100000000000001" customHeight="1" x14ac:dyDescent="0.2"/>
    <row r="529" spans="27:39" ht="20.100000000000001" customHeight="1" x14ac:dyDescent="0.2">
      <c r="AA529" t="s">
        <v>82</v>
      </c>
      <c r="AD529" s="15"/>
    </row>
    <row r="530" spans="27:39" ht="20.100000000000001" customHeight="1" x14ac:dyDescent="0.2">
      <c r="AD530" s="24"/>
      <c r="AE530" s="24"/>
    </row>
    <row r="531" spans="27:39" ht="20.100000000000001" customHeight="1" x14ac:dyDescent="0.3">
      <c r="AA531" s="38" t="s">
        <v>4</v>
      </c>
      <c r="AB531" s="39" t="s">
        <v>5</v>
      </c>
      <c r="AC531" s="38" t="s">
        <v>27</v>
      </c>
      <c r="AD531" s="31" t="s">
        <v>29</v>
      </c>
      <c r="AE531" s="31" t="s">
        <v>30</v>
      </c>
      <c r="AF531" s="31" t="s">
        <v>28</v>
      </c>
      <c r="AG531" s="38" t="s">
        <v>24</v>
      </c>
      <c r="AH531" s="38" t="s">
        <v>25</v>
      </c>
      <c r="AI531" s="38" t="s">
        <v>99</v>
      </c>
      <c r="AJ531" s="37" t="s">
        <v>26</v>
      </c>
      <c r="AK531" s="31" t="s">
        <v>23</v>
      </c>
      <c r="AL531" s="31" t="s">
        <v>60</v>
      </c>
      <c r="AM531" s="31" t="s">
        <v>32</v>
      </c>
    </row>
    <row r="532" spans="27:39" ht="20.100000000000001" customHeight="1" x14ac:dyDescent="0.2">
      <c r="AA532">
        <v>0</v>
      </c>
      <c r="AB532" s="24">
        <v>0</v>
      </c>
      <c r="AC532" s="57">
        <f xml:space="preserve"> IF( AB532 &lt;= AK532,   AG532,    AG532  )</f>
        <v>0</v>
      </c>
      <c r="AD532" s="57">
        <f xml:space="preserve"> IF( AB532 &lt; AK532,  AH532 + AG532*AB532,    AH532 + AG532*AB532  +  AL532           )</f>
        <v>0</v>
      </c>
      <c r="AE532" s="56">
        <f t="shared" ref="AE532:AE563" si="89" xml:space="preserve"> AJ532 +  AI532*AB532 + AH532*AB532^2*100000/(2*E*I) + AG532*AB532^3*100000/(6*E*I)</f>
        <v>106.66666666666667</v>
      </c>
      <c r="AF532" s="57">
        <f t="shared" ref="AF532:AF563" si="90" xml:space="preserve"> IF( AB532 &lt;= AK532,  AE532,        AE532 + AL532*(AB532 - AK532)^2*100000/(2*E*I)          )</f>
        <v>106.66666666666667</v>
      </c>
      <c r="AG532" s="24">
        <v>0</v>
      </c>
      <c r="AH532" s="24">
        <v>0</v>
      </c>
      <c r="AI532" s="24">
        <f xml:space="preserve"> -AL532*(L - AK532)*100000/(E*I)</f>
        <v>-13.333333333333334</v>
      </c>
      <c r="AJ532" s="24">
        <f xml:space="preserve"> AL532*(L^2 - AK532^2)*100000/(2*E*I)</f>
        <v>106.66666666666667</v>
      </c>
      <c r="AK532" s="58">
        <f xml:space="preserve"> _a3</f>
        <v>4</v>
      </c>
      <c r="AL532" s="58">
        <f xml:space="preserve"> MC</f>
        <v>2000</v>
      </c>
      <c r="AM532" s="58">
        <v>0</v>
      </c>
    </row>
    <row r="533" spans="27:39" ht="20.100000000000001" customHeight="1" x14ac:dyDescent="0.2">
      <c r="AA533">
        <f>AA532+1</f>
        <v>1</v>
      </c>
      <c r="AB533" s="24">
        <f t="shared" ref="AB533:AB564" si="91" xml:space="preserve"> L*AA533/100</f>
        <v>0.12</v>
      </c>
      <c r="AC533" s="57">
        <f xml:space="preserve"> IF( AB533 &lt;= AK533,   AG533,    AG533  )</f>
        <v>0</v>
      </c>
      <c r="AD533" s="57">
        <f t="shared" ref="AD533:AD564" si="92" xml:space="preserve"> IF( AB533 &lt;= AK533,  AH533 + AG533*AB533,    AH533 + AG533*AB533  +  AL533           )</f>
        <v>0</v>
      </c>
      <c r="AE533" s="56">
        <f t="shared" si="89"/>
        <v>105.06666666666668</v>
      </c>
      <c r="AF533" s="57">
        <f t="shared" si="90"/>
        <v>105.06666666666668</v>
      </c>
      <c r="AG533" s="65">
        <f>AG532</f>
        <v>0</v>
      </c>
      <c r="AH533" s="65">
        <f>AH532</f>
        <v>0</v>
      </c>
      <c r="AI533" s="65">
        <f>AI532</f>
        <v>-13.333333333333334</v>
      </c>
      <c r="AJ533" s="65">
        <f>AJ532</f>
        <v>106.66666666666667</v>
      </c>
      <c r="AK533" s="58">
        <f xml:space="preserve"> AK532</f>
        <v>4</v>
      </c>
      <c r="AL533" s="58">
        <f xml:space="preserve"> AL532</f>
        <v>2000</v>
      </c>
      <c r="AM533" s="58">
        <f>AM532</f>
        <v>0</v>
      </c>
    </row>
    <row r="534" spans="27:39" ht="20.100000000000001" customHeight="1" x14ac:dyDescent="0.2">
      <c r="AA534">
        <f t="shared" ref="AA534:AA597" si="93">AA533+1</f>
        <v>2</v>
      </c>
      <c r="AB534" s="24">
        <f t="shared" si="91"/>
        <v>0.24</v>
      </c>
      <c r="AC534" s="57">
        <f t="shared" ref="AC534:AC597" si="94" xml:space="preserve"> IF( AB534 &lt;= AK534,   AG534,    AG534  )</f>
        <v>0</v>
      </c>
      <c r="AD534" s="57">
        <f t="shared" si="92"/>
        <v>0</v>
      </c>
      <c r="AE534" s="56">
        <f t="shared" si="89"/>
        <v>103.46666666666667</v>
      </c>
      <c r="AF534" s="57">
        <f t="shared" si="90"/>
        <v>103.46666666666667</v>
      </c>
      <c r="AG534" s="65">
        <f t="shared" ref="AG534:AG597" si="95">AG533</f>
        <v>0</v>
      </c>
      <c r="AH534" s="65">
        <f t="shared" ref="AH534:AH597" si="96">AH533</f>
        <v>0</v>
      </c>
      <c r="AI534" s="65">
        <f t="shared" ref="AI534:AI597" si="97">AI533</f>
        <v>-13.333333333333334</v>
      </c>
      <c r="AJ534" s="65">
        <f t="shared" ref="AJ534:AJ597" si="98">AJ533</f>
        <v>106.66666666666667</v>
      </c>
      <c r="AK534" s="58">
        <f t="shared" ref="AK534:AK597" si="99" xml:space="preserve"> AK533</f>
        <v>4</v>
      </c>
      <c r="AL534" s="58">
        <f t="shared" ref="AL534:AL597" si="100" xml:space="preserve"> AL533</f>
        <v>2000</v>
      </c>
      <c r="AM534" s="58">
        <f t="shared" ref="AM534:AM597" si="101">AM533</f>
        <v>0</v>
      </c>
    </row>
    <row r="535" spans="27:39" ht="20.100000000000001" customHeight="1" x14ac:dyDescent="0.2">
      <c r="AA535">
        <f t="shared" si="93"/>
        <v>3</v>
      </c>
      <c r="AB535" s="24">
        <f t="shared" si="91"/>
        <v>0.36</v>
      </c>
      <c r="AC535" s="57">
        <f t="shared" si="94"/>
        <v>0</v>
      </c>
      <c r="AD535" s="57">
        <f t="shared" si="92"/>
        <v>0</v>
      </c>
      <c r="AE535" s="56">
        <f t="shared" si="89"/>
        <v>101.86666666666667</v>
      </c>
      <c r="AF535" s="57">
        <f t="shared" si="90"/>
        <v>101.86666666666667</v>
      </c>
      <c r="AG535" s="65">
        <f t="shared" si="95"/>
        <v>0</v>
      </c>
      <c r="AH535" s="65">
        <f t="shared" si="96"/>
        <v>0</v>
      </c>
      <c r="AI535" s="65">
        <f t="shared" si="97"/>
        <v>-13.333333333333334</v>
      </c>
      <c r="AJ535" s="65">
        <f t="shared" si="98"/>
        <v>106.66666666666667</v>
      </c>
      <c r="AK535" s="58">
        <f t="shared" si="99"/>
        <v>4</v>
      </c>
      <c r="AL535" s="58">
        <f t="shared" si="100"/>
        <v>2000</v>
      </c>
      <c r="AM535" s="58">
        <f t="shared" si="101"/>
        <v>0</v>
      </c>
    </row>
    <row r="536" spans="27:39" ht="20.100000000000001" customHeight="1" x14ac:dyDescent="0.2">
      <c r="AA536">
        <f t="shared" si="93"/>
        <v>4</v>
      </c>
      <c r="AB536" s="24">
        <f t="shared" si="91"/>
        <v>0.48</v>
      </c>
      <c r="AC536" s="57">
        <f t="shared" si="94"/>
        <v>0</v>
      </c>
      <c r="AD536" s="57">
        <f t="shared" si="92"/>
        <v>0</v>
      </c>
      <c r="AE536" s="56">
        <f t="shared" si="89"/>
        <v>100.26666666666667</v>
      </c>
      <c r="AF536" s="57">
        <f t="shared" si="90"/>
        <v>100.26666666666667</v>
      </c>
      <c r="AG536" s="65">
        <f t="shared" si="95"/>
        <v>0</v>
      </c>
      <c r="AH536" s="65">
        <f t="shared" si="96"/>
        <v>0</v>
      </c>
      <c r="AI536" s="65">
        <f t="shared" si="97"/>
        <v>-13.333333333333334</v>
      </c>
      <c r="AJ536" s="65">
        <f t="shared" si="98"/>
        <v>106.66666666666667</v>
      </c>
      <c r="AK536" s="58">
        <f t="shared" si="99"/>
        <v>4</v>
      </c>
      <c r="AL536" s="58">
        <f t="shared" si="100"/>
        <v>2000</v>
      </c>
      <c r="AM536" s="58">
        <f t="shared" si="101"/>
        <v>0</v>
      </c>
    </row>
    <row r="537" spans="27:39" ht="20.100000000000001" customHeight="1" x14ac:dyDescent="0.2">
      <c r="AA537">
        <f t="shared" si="93"/>
        <v>5</v>
      </c>
      <c r="AB537" s="24">
        <f t="shared" si="91"/>
        <v>0.6</v>
      </c>
      <c r="AC537" s="57">
        <f t="shared" si="94"/>
        <v>0</v>
      </c>
      <c r="AD537" s="57">
        <f t="shared" si="92"/>
        <v>0</v>
      </c>
      <c r="AE537" s="56">
        <f t="shared" si="89"/>
        <v>98.666666666666671</v>
      </c>
      <c r="AF537" s="57">
        <f t="shared" si="90"/>
        <v>98.666666666666671</v>
      </c>
      <c r="AG537" s="65">
        <f t="shared" si="95"/>
        <v>0</v>
      </c>
      <c r="AH537" s="65">
        <f t="shared" si="96"/>
        <v>0</v>
      </c>
      <c r="AI537" s="65">
        <f t="shared" si="97"/>
        <v>-13.333333333333334</v>
      </c>
      <c r="AJ537" s="65">
        <f t="shared" si="98"/>
        <v>106.66666666666667</v>
      </c>
      <c r="AK537" s="58">
        <f t="shared" si="99"/>
        <v>4</v>
      </c>
      <c r="AL537" s="58">
        <f t="shared" si="100"/>
        <v>2000</v>
      </c>
      <c r="AM537" s="58">
        <f t="shared" si="101"/>
        <v>0</v>
      </c>
    </row>
    <row r="538" spans="27:39" ht="20.100000000000001" customHeight="1" x14ac:dyDescent="0.2">
      <c r="AA538">
        <f t="shared" si="93"/>
        <v>6</v>
      </c>
      <c r="AB538" s="24">
        <f t="shared" si="91"/>
        <v>0.72</v>
      </c>
      <c r="AC538" s="57">
        <f t="shared" si="94"/>
        <v>0</v>
      </c>
      <c r="AD538" s="57">
        <f t="shared" si="92"/>
        <v>0</v>
      </c>
      <c r="AE538" s="56">
        <f t="shared" si="89"/>
        <v>97.066666666666677</v>
      </c>
      <c r="AF538" s="57">
        <f t="shared" si="90"/>
        <v>97.066666666666677</v>
      </c>
      <c r="AG538" s="65">
        <f t="shared" si="95"/>
        <v>0</v>
      </c>
      <c r="AH538" s="65">
        <f t="shared" si="96"/>
        <v>0</v>
      </c>
      <c r="AI538" s="65">
        <f t="shared" si="97"/>
        <v>-13.333333333333334</v>
      </c>
      <c r="AJ538" s="65">
        <f t="shared" si="98"/>
        <v>106.66666666666667</v>
      </c>
      <c r="AK538" s="58">
        <f t="shared" si="99"/>
        <v>4</v>
      </c>
      <c r="AL538" s="58">
        <f t="shared" si="100"/>
        <v>2000</v>
      </c>
      <c r="AM538" s="58">
        <f t="shared" si="101"/>
        <v>0</v>
      </c>
    </row>
    <row r="539" spans="27:39" ht="20.100000000000001" customHeight="1" x14ac:dyDescent="0.2">
      <c r="AA539">
        <f t="shared" si="93"/>
        <v>7</v>
      </c>
      <c r="AB539" s="24">
        <f t="shared" si="91"/>
        <v>0.84</v>
      </c>
      <c r="AC539" s="57">
        <f t="shared" si="94"/>
        <v>0</v>
      </c>
      <c r="AD539" s="57">
        <f t="shared" si="92"/>
        <v>0</v>
      </c>
      <c r="AE539" s="56">
        <f t="shared" si="89"/>
        <v>95.466666666666669</v>
      </c>
      <c r="AF539" s="57">
        <f t="shared" si="90"/>
        <v>95.466666666666669</v>
      </c>
      <c r="AG539" s="65">
        <f t="shared" si="95"/>
        <v>0</v>
      </c>
      <c r="AH539" s="65">
        <f t="shared" si="96"/>
        <v>0</v>
      </c>
      <c r="AI539" s="65">
        <f t="shared" si="97"/>
        <v>-13.333333333333334</v>
      </c>
      <c r="AJ539" s="65">
        <f t="shared" si="98"/>
        <v>106.66666666666667</v>
      </c>
      <c r="AK539" s="58">
        <f t="shared" si="99"/>
        <v>4</v>
      </c>
      <c r="AL539" s="58">
        <f t="shared" si="100"/>
        <v>2000</v>
      </c>
      <c r="AM539" s="58">
        <f t="shared" si="101"/>
        <v>0</v>
      </c>
    </row>
    <row r="540" spans="27:39" ht="20.100000000000001" customHeight="1" x14ac:dyDescent="0.2">
      <c r="AA540">
        <f t="shared" si="93"/>
        <v>8</v>
      </c>
      <c r="AB540" s="24">
        <f t="shared" si="91"/>
        <v>0.96</v>
      </c>
      <c r="AC540" s="57">
        <f t="shared" si="94"/>
        <v>0</v>
      </c>
      <c r="AD540" s="57">
        <f t="shared" si="92"/>
        <v>0</v>
      </c>
      <c r="AE540" s="56">
        <f t="shared" si="89"/>
        <v>93.866666666666674</v>
      </c>
      <c r="AF540" s="57">
        <f t="shared" si="90"/>
        <v>93.866666666666674</v>
      </c>
      <c r="AG540" s="65">
        <f t="shared" si="95"/>
        <v>0</v>
      </c>
      <c r="AH540" s="65">
        <f t="shared" si="96"/>
        <v>0</v>
      </c>
      <c r="AI540" s="65">
        <f t="shared" si="97"/>
        <v>-13.333333333333334</v>
      </c>
      <c r="AJ540" s="65">
        <f t="shared" si="98"/>
        <v>106.66666666666667</v>
      </c>
      <c r="AK540" s="58">
        <f t="shared" si="99"/>
        <v>4</v>
      </c>
      <c r="AL540" s="58">
        <f t="shared" si="100"/>
        <v>2000</v>
      </c>
      <c r="AM540" s="58">
        <f t="shared" si="101"/>
        <v>0</v>
      </c>
    </row>
    <row r="541" spans="27:39" ht="20.100000000000001" customHeight="1" x14ac:dyDescent="0.2">
      <c r="AA541">
        <f t="shared" si="93"/>
        <v>9</v>
      </c>
      <c r="AB541" s="24">
        <f t="shared" si="91"/>
        <v>1.08</v>
      </c>
      <c r="AC541" s="57">
        <f t="shared" si="94"/>
        <v>0</v>
      </c>
      <c r="AD541" s="57">
        <f t="shared" si="92"/>
        <v>0</v>
      </c>
      <c r="AE541" s="56">
        <f t="shared" si="89"/>
        <v>92.266666666666666</v>
      </c>
      <c r="AF541" s="57">
        <f t="shared" si="90"/>
        <v>92.266666666666666</v>
      </c>
      <c r="AG541" s="65">
        <f t="shared" si="95"/>
        <v>0</v>
      </c>
      <c r="AH541" s="65">
        <f t="shared" si="96"/>
        <v>0</v>
      </c>
      <c r="AI541" s="65">
        <f t="shared" si="97"/>
        <v>-13.333333333333334</v>
      </c>
      <c r="AJ541" s="65">
        <f t="shared" si="98"/>
        <v>106.66666666666667</v>
      </c>
      <c r="AK541" s="58">
        <f t="shared" si="99"/>
        <v>4</v>
      </c>
      <c r="AL541" s="58">
        <f t="shared" si="100"/>
        <v>2000</v>
      </c>
      <c r="AM541" s="58">
        <f t="shared" si="101"/>
        <v>0</v>
      </c>
    </row>
    <row r="542" spans="27:39" ht="20.100000000000001" customHeight="1" x14ac:dyDescent="0.2">
      <c r="AA542">
        <f t="shared" si="93"/>
        <v>10</v>
      </c>
      <c r="AB542" s="24">
        <f t="shared" si="91"/>
        <v>1.2</v>
      </c>
      <c r="AC542" s="57">
        <f t="shared" si="94"/>
        <v>0</v>
      </c>
      <c r="AD542" s="57">
        <f t="shared" si="92"/>
        <v>0</v>
      </c>
      <c r="AE542" s="56">
        <f t="shared" si="89"/>
        <v>90.666666666666671</v>
      </c>
      <c r="AF542" s="57">
        <f t="shared" si="90"/>
        <v>90.666666666666671</v>
      </c>
      <c r="AG542" s="65">
        <f t="shared" si="95"/>
        <v>0</v>
      </c>
      <c r="AH542" s="65">
        <f t="shared" si="96"/>
        <v>0</v>
      </c>
      <c r="AI542" s="65">
        <f t="shared" si="97"/>
        <v>-13.333333333333334</v>
      </c>
      <c r="AJ542" s="65">
        <f t="shared" si="98"/>
        <v>106.66666666666667</v>
      </c>
      <c r="AK542" s="58">
        <f t="shared" si="99"/>
        <v>4</v>
      </c>
      <c r="AL542" s="58">
        <f t="shared" si="100"/>
        <v>2000</v>
      </c>
      <c r="AM542" s="58">
        <f t="shared" si="101"/>
        <v>0</v>
      </c>
    </row>
    <row r="543" spans="27:39" ht="20.100000000000001" customHeight="1" x14ac:dyDescent="0.2">
      <c r="AA543">
        <f t="shared" si="93"/>
        <v>11</v>
      </c>
      <c r="AB543" s="24">
        <f t="shared" si="91"/>
        <v>1.32</v>
      </c>
      <c r="AC543" s="57">
        <f t="shared" si="94"/>
        <v>0</v>
      </c>
      <c r="AD543" s="57">
        <f t="shared" si="92"/>
        <v>0</v>
      </c>
      <c r="AE543" s="56">
        <f t="shared" si="89"/>
        <v>89.066666666666663</v>
      </c>
      <c r="AF543" s="57">
        <f t="shared" si="90"/>
        <v>89.066666666666663</v>
      </c>
      <c r="AG543" s="65">
        <f t="shared" si="95"/>
        <v>0</v>
      </c>
      <c r="AH543" s="65">
        <f t="shared" si="96"/>
        <v>0</v>
      </c>
      <c r="AI543" s="65">
        <f t="shared" si="97"/>
        <v>-13.333333333333334</v>
      </c>
      <c r="AJ543" s="65">
        <f t="shared" si="98"/>
        <v>106.66666666666667</v>
      </c>
      <c r="AK543" s="58">
        <f t="shared" si="99"/>
        <v>4</v>
      </c>
      <c r="AL543" s="58">
        <f t="shared" si="100"/>
        <v>2000</v>
      </c>
      <c r="AM543" s="58">
        <f t="shared" si="101"/>
        <v>0</v>
      </c>
    </row>
    <row r="544" spans="27:39" ht="20.100000000000001" customHeight="1" x14ac:dyDescent="0.2">
      <c r="AA544">
        <f t="shared" si="93"/>
        <v>12</v>
      </c>
      <c r="AB544" s="24">
        <f t="shared" si="91"/>
        <v>1.44</v>
      </c>
      <c r="AC544" s="57">
        <f t="shared" si="94"/>
        <v>0</v>
      </c>
      <c r="AD544" s="57">
        <f t="shared" si="92"/>
        <v>0</v>
      </c>
      <c r="AE544" s="56">
        <f t="shared" si="89"/>
        <v>87.466666666666669</v>
      </c>
      <c r="AF544" s="57">
        <f t="shared" si="90"/>
        <v>87.466666666666669</v>
      </c>
      <c r="AG544" s="65">
        <f t="shared" si="95"/>
        <v>0</v>
      </c>
      <c r="AH544" s="65">
        <f t="shared" si="96"/>
        <v>0</v>
      </c>
      <c r="AI544" s="65">
        <f t="shared" si="97"/>
        <v>-13.333333333333334</v>
      </c>
      <c r="AJ544" s="65">
        <f t="shared" si="98"/>
        <v>106.66666666666667</v>
      </c>
      <c r="AK544" s="58">
        <f t="shared" si="99"/>
        <v>4</v>
      </c>
      <c r="AL544" s="58">
        <f t="shared" si="100"/>
        <v>2000</v>
      </c>
      <c r="AM544" s="58">
        <f t="shared" si="101"/>
        <v>0</v>
      </c>
    </row>
    <row r="545" spans="27:39" ht="20.100000000000001" customHeight="1" x14ac:dyDescent="0.2">
      <c r="AA545">
        <f t="shared" si="93"/>
        <v>13</v>
      </c>
      <c r="AB545" s="24">
        <f t="shared" si="91"/>
        <v>1.56</v>
      </c>
      <c r="AC545" s="57">
        <f t="shared" si="94"/>
        <v>0</v>
      </c>
      <c r="AD545" s="57">
        <f t="shared" si="92"/>
        <v>0</v>
      </c>
      <c r="AE545" s="56">
        <f t="shared" si="89"/>
        <v>85.866666666666674</v>
      </c>
      <c r="AF545" s="57">
        <f t="shared" si="90"/>
        <v>85.866666666666674</v>
      </c>
      <c r="AG545" s="65">
        <f t="shared" si="95"/>
        <v>0</v>
      </c>
      <c r="AH545" s="65">
        <f t="shared" si="96"/>
        <v>0</v>
      </c>
      <c r="AI545" s="65">
        <f t="shared" si="97"/>
        <v>-13.333333333333334</v>
      </c>
      <c r="AJ545" s="65">
        <f t="shared" si="98"/>
        <v>106.66666666666667</v>
      </c>
      <c r="AK545" s="58">
        <f t="shared" si="99"/>
        <v>4</v>
      </c>
      <c r="AL545" s="58">
        <f t="shared" si="100"/>
        <v>2000</v>
      </c>
      <c r="AM545" s="58">
        <f t="shared" si="101"/>
        <v>0</v>
      </c>
    </row>
    <row r="546" spans="27:39" ht="20.100000000000001" customHeight="1" x14ac:dyDescent="0.2">
      <c r="AA546">
        <f t="shared" si="93"/>
        <v>14</v>
      </c>
      <c r="AB546" s="24">
        <f t="shared" si="91"/>
        <v>1.68</v>
      </c>
      <c r="AC546" s="57">
        <f t="shared" si="94"/>
        <v>0</v>
      </c>
      <c r="AD546" s="57">
        <f t="shared" si="92"/>
        <v>0</v>
      </c>
      <c r="AE546" s="56">
        <f t="shared" si="89"/>
        <v>84.26666666666668</v>
      </c>
      <c r="AF546" s="57">
        <f t="shared" si="90"/>
        <v>84.26666666666668</v>
      </c>
      <c r="AG546" s="65">
        <f t="shared" si="95"/>
        <v>0</v>
      </c>
      <c r="AH546" s="65">
        <f t="shared" si="96"/>
        <v>0</v>
      </c>
      <c r="AI546" s="65">
        <f t="shared" si="97"/>
        <v>-13.333333333333334</v>
      </c>
      <c r="AJ546" s="65">
        <f t="shared" si="98"/>
        <v>106.66666666666667</v>
      </c>
      <c r="AK546" s="58">
        <f t="shared" si="99"/>
        <v>4</v>
      </c>
      <c r="AL546" s="58">
        <f t="shared" si="100"/>
        <v>2000</v>
      </c>
      <c r="AM546" s="58">
        <f t="shared" si="101"/>
        <v>0</v>
      </c>
    </row>
    <row r="547" spans="27:39" ht="20.100000000000001" customHeight="1" x14ac:dyDescent="0.2">
      <c r="AA547">
        <f t="shared" si="93"/>
        <v>15</v>
      </c>
      <c r="AB547" s="24">
        <f t="shared" si="91"/>
        <v>1.8</v>
      </c>
      <c r="AC547" s="57">
        <f t="shared" si="94"/>
        <v>0</v>
      </c>
      <c r="AD547" s="57">
        <f t="shared" si="92"/>
        <v>0</v>
      </c>
      <c r="AE547" s="56">
        <f t="shared" si="89"/>
        <v>82.666666666666671</v>
      </c>
      <c r="AF547" s="57">
        <f t="shared" si="90"/>
        <v>82.666666666666671</v>
      </c>
      <c r="AG547" s="65">
        <f t="shared" si="95"/>
        <v>0</v>
      </c>
      <c r="AH547" s="65">
        <f t="shared" si="96"/>
        <v>0</v>
      </c>
      <c r="AI547" s="65">
        <f t="shared" si="97"/>
        <v>-13.333333333333334</v>
      </c>
      <c r="AJ547" s="65">
        <f t="shared" si="98"/>
        <v>106.66666666666667</v>
      </c>
      <c r="AK547" s="58">
        <f t="shared" si="99"/>
        <v>4</v>
      </c>
      <c r="AL547" s="58">
        <f t="shared" si="100"/>
        <v>2000</v>
      </c>
      <c r="AM547" s="58">
        <f t="shared" si="101"/>
        <v>0</v>
      </c>
    </row>
    <row r="548" spans="27:39" ht="20.100000000000001" customHeight="1" x14ac:dyDescent="0.2">
      <c r="AA548">
        <f t="shared" si="93"/>
        <v>16</v>
      </c>
      <c r="AB548" s="24">
        <f t="shared" si="91"/>
        <v>1.92</v>
      </c>
      <c r="AC548" s="57">
        <f t="shared" si="94"/>
        <v>0</v>
      </c>
      <c r="AD548" s="57">
        <f t="shared" si="92"/>
        <v>0</v>
      </c>
      <c r="AE548" s="56">
        <f t="shared" si="89"/>
        <v>81.066666666666663</v>
      </c>
      <c r="AF548" s="57">
        <f t="shared" si="90"/>
        <v>81.066666666666663</v>
      </c>
      <c r="AG548" s="65">
        <f t="shared" si="95"/>
        <v>0</v>
      </c>
      <c r="AH548" s="65">
        <f t="shared" si="96"/>
        <v>0</v>
      </c>
      <c r="AI548" s="65">
        <f t="shared" si="97"/>
        <v>-13.333333333333334</v>
      </c>
      <c r="AJ548" s="65">
        <f t="shared" si="98"/>
        <v>106.66666666666667</v>
      </c>
      <c r="AK548" s="58">
        <f t="shared" si="99"/>
        <v>4</v>
      </c>
      <c r="AL548" s="58">
        <f t="shared" si="100"/>
        <v>2000</v>
      </c>
      <c r="AM548" s="58">
        <f t="shared" si="101"/>
        <v>0</v>
      </c>
    </row>
    <row r="549" spans="27:39" ht="20.100000000000001" customHeight="1" x14ac:dyDescent="0.2">
      <c r="AA549">
        <f t="shared" si="93"/>
        <v>17</v>
      </c>
      <c r="AB549" s="24">
        <f t="shared" si="91"/>
        <v>2.04</v>
      </c>
      <c r="AC549" s="57">
        <f t="shared" si="94"/>
        <v>0</v>
      </c>
      <c r="AD549" s="57">
        <f t="shared" si="92"/>
        <v>0</v>
      </c>
      <c r="AE549" s="56">
        <f t="shared" si="89"/>
        <v>79.466666666666669</v>
      </c>
      <c r="AF549" s="57">
        <f t="shared" si="90"/>
        <v>79.466666666666669</v>
      </c>
      <c r="AG549" s="65">
        <f t="shared" si="95"/>
        <v>0</v>
      </c>
      <c r="AH549" s="65">
        <f t="shared" si="96"/>
        <v>0</v>
      </c>
      <c r="AI549" s="65">
        <f t="shared" si="97"/>
        <v>-13.333333333333334</v>
      </c>
      <c r="AJ549" s="65">
        <f t="shared" si="98"/>
        <v>106.66666666666667</v>
      </c>
      <c r="AK549" s="58">
        <f t="shared" si="99"/>
        <v>4</v>
      </c>
      <c r="AL549" s="58">
        <f t="shared" si="100"/>
        <v>2000</v>
      </c>
      <c r="AM549" s="58">
        <f t="shared" si="101"/>
        <v>0</v>
      </c>
    </row>
    <row r="550" spans="27:39" ht="20.100000000000001" customHeight="1" x14ac:dyDescent="0.2">
      <c r="AA550">
        <f t="shared" si="93"/>
        <v>18</v>
      </c>
      <c r="AB550" s="24">
        <f t="shared" si="91"/>
        <v>2.16</v>
      </c>
      <c r="AC550" s="57">
        <f t="shared" si="94"/>
        <v>0</v>
      </c>
      <c r="AD550" s="57">
        <f t="shared" si="92"/>
        <v>0</v>
      </c>
      <c r="AE550" s="56">
        <f t="shared" si="89"/>
        <v>77.866666666666674</v>
      </c>
      <c r="AF550" s="57">
        <f t="shared" si="90"/>
        <v>77.866666666666674</v>
      </c>
      <c r="AG550" s="65">
        <f t="shared" si="95"/>
        <v>0</v>
      </c>
      <c r="AH550" s="65">
        <f t="shared" si="96"/>
        <v>0</v>
      </c>
      <c r="AI550" s="65">
        <f t="shared" si="97"/>
        <v>-13.333333333333334</v>
      </c>
      <c r="AJ550" s="65">
        <f t="shared" si="98"/>
        <v>106.66666666666667</v>
      </c>
      <c r="AK550" s="58">
        <f t="shared" si="99"/>
        <v>4</v>
      </c>
      <c r="AL550" s="58">
        <f t="shared" si="100"/>
        <v>2000</v>
      </c>
      <c r="AM550" s="58">
        <f t="shared" si="101"/>
        <v>0</v>
      </c>
    </row>
    <row r="551" spans="27:39" ht="20.100000000000001" customHeight="1" x14ac:dyDescent="0.2">
      <c r="AA551">
        <f t="shared" si="93"/>
        <v>19</v>
      </c>
      <c r="AB551" s="24">
        <f t="shared" si="91"/>
        <v>2.2799999999999998</v>
      </c>
      <c r="AC551" s="57">
        <f t="shared" si="94"/>
        <v>0</v>
      </c>
      <c r="AD551" s="57">
        <f t="shared" si="92"/>
        <v>0</v>
      </c>
      <c r="AE551" s="56">
        <f t="shared" si="89"/>
        <v>76.26666666666668</v>
      </c>
      <c r="AF551" s="57">
        <f t="shared" si="90"/>
        <v>76.26666666666668</v>
      </c>
      <c r="AG551" s="65">
        <f t="shared" si="95"/>
        <v>0</v>
      </c>
      <c r="AH551" s="65">
        <f t="shared" si="96"/>
        <v>0</v>
      </c>
      <c r="AI551" s="65">
        <f t="shared" si="97"/>
        <v>-13.333333333333334</v>
      </c>
      <c r="AJ551" s="65">
        <f t="shared" si="98"/>
        <v>106.66666666666667</v>
      </c>
      <c r="AK551" s="58">
        <f t="shared" si="99"/>
        <v>4</v>
      </c>
      <c r="AL551" s="58">
        <f t="shared" si="100"/>
        <v>2000</v>
      </c>
      <c r="AM551" s="58">
        <f t="shared" si="101"/>
        <v>0</v>
      </c>
    </row>
    <row r="552" spans="27:39" ht="20.100000000000001" customHeight="1" x14ac:dyDescent="0.2">
      <c r="AA552">
        <f t="shared" si="93"/>
        <v>20</v>
      </c>
      <c r="AB552" s="24">
        <f t="shared" si="91"/>
        <v>2.4</v>
      </c>
      <c r="AC552" s="57">
        <f t="shared" si="94"/>
        <v>0</v>
      </c>
      <c r="AD552" s="57">
        <f t="shared" si="92"/>
        <v>0</v>
      </c>
      <c r="AE552" s="56">
        <f t="shared" si="89"/>
        <v>74.666666666666671</v>
      </c>
      <c r="AF552" s="57">
        <f t="shared" si="90"/>
        <v>74.666666666666671</v>
      </c>
      <c r="AG552" s="65">
        <f t="shared" si="95"/>
        <v>0</v>
      </c>
      <c r="AH552" s="65">
        <f t="shared" si="96"/>
        <v>0</v>
      </c>
      <c r="AI552" s="65">
        <f t="shared" si="97"/>
        <v>-13.333333333333334</v>
      </c>
      <c r="AJ552" s="65">
        <f t="shared" si="98"/>
        <v>106.66666666666667</v>
      </c>
      <c r="AK552" s="58">
        <f t="shared" si="99"/>
        <v>4</v>
      </c>
      <c r="AL552" s="58">
        <f t="shared" si="100"/>
        <v>2000</v>
      </c>
      <c r="AM552" s="58">
        <f t="shared" si="101"/>
        <v>0</v>
      </c>
    </row>
    <row r="553" spans="27:39" ht="20.100000000000001" customHeight="1" x14ac:dyDescent="0.2">
      <c r="AA553">
        <f t="shared" si="93"/>
        <v>21</v>
      </c>
      <c r="AB553" s="24">
        <f t="shared" si="91"/>
        <v>2.52</v>
      </c>
      <c r="AC553" s="57">
        <f t="shared" si="94"/>
        <v>0</v>
      </c>
      <c r="AD553" s="57">
        <f t="shared" si="92"/>
        <v>0</v>
      </c>
      <c r="AE553" s="56">
        <f t="shared" si="89"/>
        <v>73.066666666666663</v>
      </c>
      <c r="AF553" s="57">
        <f t="shared" si="90"/>
        <v>73.066666666666663</v>
      </c>
      <c r="AG553" s="65">
        <f t="shared" si="95"/>
        <v>0</v>
      </c>
      <c r="AH553" s="65">
        <f t="shared" si="96"/>
        <v>0</v>
      </c>
      <c r="AI553" s="65">
        <f t="shared" si="97"/>
        <v>-13.333333333333334</v>
      </c>
      <c r="AJ553" s="65">
        <f t="shared" si="98"/>
        <v>106.66666666666667</v>
      </c>
      <c r="AK553" s="58">
        <f t="shared" si="99"/>
        <v>4</v>
      </c>
      <c r="AL553" s="58">
        <f t="shared" si="100"/>
        <v>2000</v>
      </c>
      <c r="AM553" s="58">
        <f t="shared" si="101"/>
        <v>0</v>
      </c>
    </row>
    <row r="554" spans="27:39" ht="20.100000000000001" customHeight="1" x14ac:dyDescent="0.2">
      <c r="AA554">
        <f t="shared" si="93"/>
        <v>22</v>
      </c>
      <c r="AB554" s="24">
        <f t="shared" si="91"/>
        <v>2.64</v>
      </c>
      <c r="AC554" s="57">
        <f t="shared" si="94"/>
        <v>0</v>
      </c>
      <c r="AD554" s="57">
        <f t="shared" si="92"/>
        <v>0</v>
      </c>
      <c r="AE554" s="56">
        <f t="shared" si="89"/>
        <v>71.466666666666669</v>
      </c>
      <c r="AF554" s="57">
        <f t="shared" si="90"/>
        <v>71.466666666666669</v>
      </c>
      <c r="AG554" s="65">
        <f t="shared" si="95"/>
        <v>0</v>
      </c>
      <c r="AH554" s="65">
        <f t="shared" si="96"/>
        <v>0</v>
      </c>
      <c r="AI554" s="65">
        <f t="shared" si="97"/>
        <v>-13.333333333333334</v>
      </c>
      <c r="AJ554" s="65">
        <f t="shared" si="98"/>
        <v>106.66666666666667</v>
      </c>
      <c r="AK554" s="58">
        <f t="shared" si="99"/>
        <v>4</v>
      </c>
      <c r="AL554" s="58">
        <f t="shared" si="100"/>
        <v>2000</v>
      </c>
      <c r="AM554" s="58">
        <f t="shared" si="101"/>
        <v>0</v>
      </c>
    </row>
    <row r="555" spans="27:39" ht="20.100000000000001" customHeight="1" x14ac:dyDescent="0.2">
      <c r="AA555">
        <f t="shared" si="93"/>
        <v>23</v>
      </c>
      <c r="AB555" s="24">
        <f t="shared" si="91"/>
        <v>2.76</v>
      </c>
      <c r="AC555" s="57">
        <f t="shared" si="94"/>
        <v>0</v>
      </c>
      <c r="AD555" s="57">
        <f t="shared" si="92"/>
        <v>0</v>
      </c>
      <c r="AE555" s="56">
        <f t="shared" si="89"/>
        <v>69.866666666666674</v>
      </c>
      <c r="AF555" s="57">
        <f t="shared" si="90"/>
        <v>69.866666666666674</v>
      </c>
      <c r="AG555" s="65">
        <f t="shared" si="95"/>
        <v>0</v>
      </c>
      <c r="AH555" s="65">
        <f t="shared" si="96"/>
        <v>0</v>
      </c>
      <c r="AI555" s="65">
        <f t="shared" si="97"/>
        <v>-13.333333333333334</v>
      </c>
      <c r="AJ555" s="65">
        <f t="shared" si="98"/>
        <v>106.66666666666667</v>
      </c>
      <c r="AK555" s="58">
        <f t="shared" si="99"/>
        <v>4</v>
      </c>
      <c r="AL555" s="58">
        <f t="shared" si="100"/>
        <v>2000</v>
      </c>
      <c r="AM555" s="58">
        <f t="shared" si="101"/>
        <v>0</v>
      </c>
    </row>
    <row r="556" spans="27:39" ht="20.100000000000001" customHeight="1" x14ac:dyDescent="0.2">
      <c r="AA556">
        <f t="shared" si="93"/>
        <v>24</v>
      </c>
      <c r="AB556" s="24">
        <f t="shared" si="91"/>
        <v>2.88</v>
      </c>
      <c r="AC556" s="57">
        <f t="shared" si="94"/>
        <v>0</v>
      </c>
      <c r="AD556" s="57">
        <f t="shared" si="92"/>
        <v>0</v>
      </c>
      <c r="AE556" s="56">
        <f t="shared" si="89"/>
        <v>68.26666666666668</v>
      </c>
      <c r="AF556" s="57">
        <f t="shared" si="90"/>
        <v>68.26666666666668</v>
      </c>
      <c r="AG556" s="65">
        <f t="shared" si="95"/>
        <v>0</v>
      </c>
      <c r="AH556" s="65">
        <f t="shared" si="96"/>
        <v>0</v>
      </c>
      <c r="AI556" s="65">
        <f t="shared" si="97"/>
        <v>-13.333333333333334</v>
      </c>
      <c r="AJ556" s="65">
        <f t="shared" si="98"/>
        <v>106.66666666666667</v>
      </c>
      <c r="AK556" s="58">
        <f t="shared" si="99"/>
        <v>4</v>
      </c>
      <c r="AL556" s="58">
        <f t="shared" si="100"/>
        <v>2000</v>
      </c>
      <c r="AM556" s="58">
        <f t="shared" si="101"/>
        <v>0</v>
      </c>
    </row>
    <row r="557" spans="27:39" ht="20.100000000000001" customHeight="1" x14ac:dyDescent="0.2">
      <c r="AA557">
        <f t="shared" si="93"/>
        <v>25</v>
      </c>
      <c r="AB557" s="24">
        <f t="shared" si="91"/>
        <v>3</v>
      </c>
      <c r="AC557" s="57">
        <f t="shared" si="94"/>
        <v>0</v>
      </c>
      <c r="AD557" s="57">
        <f t="shared" si="92"/>
        <v>0</v>
      </c>
      <c r="AE557" s="56">
        <f t="shared" si="89"/>
        <v>66.666666666666671</v>
      </c>
      <c r="AF557" s="57">
        <f t="shared" si="90"/>
        <v>66.666666666666671</v>
      </c>
      <c r="AG557" s="65">
        <f t="shared" si="95"/>
        <v>0</v>
      </c>
      <c r="AH557" s="65">
        <f t="shared" si="96"/>
        <v>0</v>
      </c>
      <c r="AI557" s="65">
        <f t="shared" si="97"/>
        <v>-13.333333333333334</v>
      </c>
      <c r="AJ557" s="65">
        <f t="shared" si="98"/>
        <v>106.66666666666667</v>
      </c>
      <c r="AK557" s="58">
        <f t="shared" si="99"/>
        <v>4</v>
      </c>
      <c r="AL557" s="58">
        <f t="shared" si="100"/>
        <v>2000</v>
      </c>
      <c r="AM557" s="58">
        <f t="shared" si="101"/>
        <v>0</v>
      </c>
    </row>
    <row r="558" spans="27:39" ht="20.100000000000001" customHeight="1" x14ac:dyDescent="0.2">
      <c r="AA558">
        <f t="shared" si="93"/>
        <v>26</v>
      </c>
      <c r="AB558" s="24">
        <f t="shared" si="91"/>
        <v>3.12</v>
      </c>
      <c r="AC558" s="57">
        <f t="shared" si="94"/>
        <v>0</v>
      </c>
      <c r="AD558" s="57">
        <f t="shared" si="92"/>
        <v>0</v>
      </c>
      <c r="AE558" s="56">
        <f t="shared" si="89"/>
        <v>65.066666666666663</v>
      </c>
      <c r="AF558" s="57">
        <f t="shared" si="90"/>
        <v>65.066666666666663</v>
      </c>
      <c r="AG558" s="65">
        <f t="shared" si="95"/>
        <v>0</v>
      </c>
      <c r="AH558" s="65">
        <f t="shared" si="96"/>
        <v>0</v>
      </c>
      <c r="AI558" s="65">
        <f t="shared" si="97"/>
        <v>-13.333333333333334</v>
      </c>
      <c r="AJ558" s="65">
        <f t="shared" si="98"/>
        <v>106.66666666666667</v>
      </c>
      <c r="AK558" s="58">
        <f t="shared" si="99"/>
        <v>4</v>
      </c>
      <c r="AL558" s="58">
        <f t="shared" si="100"/>
        <v>2000</v>
      </c>
      <c r="AM558" s="58">
        <f t="shared" si="101"/>
        <v>0</v>
      </c>
    </row>
    <row r="559" spans="27:39" ht="20.100000000000001" customHeight="1" x14ac:dyDescent="0.2">
      <c r="AA559">
        <f t="shared" si="93"/>
        <v>27</v>
      </c>
      <c r="AB559" s="24">
        <f t="shared" si="91"/>
        <v>3.24</v>
      </c>
      <c r="AC559" s="57">
        <f t="shared" si="94"/>
        <v>0</v>
      </c>
      <c r="AD559" s="57">
        <f t="shared" si="92"/>
        <v>0</v>
      </c>
      <c r="AE559" s="56">
        <f t="shared" si="89"/>
        <v>63.466666666666669</v>
      </c>
      <c r="AF559" s="57">
        <f t="shared" si="90"/>
        <v>63.466666666666669</v>
      </c>
      <c r="AG559" s="65">
        <f t="shared" si="95"/>
        <v>0</v>
      </c>
      <c r="AH559" s="65">
        <f t="shared" si="96"/>
        <v>0</v>
      </c>
      <c r="AI559" s="65">
        <f t="shared" si="97"/>
        <v>-13.333333333333334</v>
      </c>
      <c r="AJ559" s="65">
        <f t="shared" si="98"/>
        <v>106.66666666666667</v>
      </c>
      <c r="AK559" s="58">
        <f t="shared" si="99"/>
        <v>4</v>
      </c>
      <c r="AL559" s="58">
        <f t="shared" si="100"/>
        <v>2000</v>
      </c>
      <c r="AM559" s="58">
        <f t="shared" si="101"/>
        <v>0</v>
      </c>
    </row>
    <row r="560" spans="27:39" ht="20.100000000000001" customHeight="1" x14ac:dyDescent="0.2">
      <c r="AA560">
        <f t="shared" si="93"/>
        <v>28</v>
      </c>
      <c r="AB560" s="24">
        <f t="shared" si="91"/>
        <v>3.36</v>
      </c>
      <c r="AC560" s="57">
        <f t="shared" si="94"/>
        <v>0</v>
      </c>
      <c r="AD560" s="57">
        <f t="shared" si="92"/>
        <v>0</v>
      </c>
      <c r="AE560" s="56">
        <f t="shared" si="89"/>
        <v>61.866666666666674</v>
      </c>
      <c r="AF560" s="57">
        <f t="shared" si="90"/>
        <v>61.866666666666674</v>
      </c>
      <c r="AG560" s="65">
        <f t="shared" si="95"/>
        <v>0</v>
      </c>
      <c r="AH560" s="65">
        <f t="shared" si="96"/>
        <v>0</v>
      </c>
      <c r="AI560" s="65">
        <f t="shared" si="97"/>
        <v>-13.333333333333334</v>
      </c>
      <c r="AJ560" s="65">
        <f t="shared" si="98"/>
        <v>106.66666666666667</v>
      </c>
      <c r="AK560" s="58">
        <f t="shared" si="99"/>
        <v>4</v>
      </c>
      <c r="AL560" s="58">
        <f t="shared" si="100"/>
        <v>2000</v>
      </c>
      <c r="AM560" s="58">
        <f t="shared" si="101"/>
        <v>0</v>
      </c>
    </row>
    <row r="561" spans="27:39" ht="20.100000000000001" customHeight="1" x14ac:dyDescent="0.2">
      <c r="AA561">
        <f t="shared" si="93"/>
        <v>29</v>
      </c>
      <c r="AB561" s="24">
        <f t="shared" si="91"/>
        <v>3.48</v>
      </c>
      <c r="AC561" s="57">
        <f t="shared" si="94"/>
        <v>0</v>
      </c>
      <c r="AD561" s="57">
        <f t="shared" si="92"/>
        <v>0</v>
      </c>
      <c r="AE561" s="56">
        <f t="shared" si="89"/>
        <v>60.266666666666673</v>
      </c>
      <c r="AF561" s="57">
        <f t="shared" si="90"/>
        <v>60.266666666666673</v>
      </c>
      <c r="AG561" s="65">
        <f t="shared" si="95"/>
        <v>0</v>
      </c>
      <c r="AH561" s="65">
        <f t="shared" si="96"/>
        <v>0</v>
      </c>
      <c r="AI561" s="65">
        <f t="shared" si="97"/>
        <v>-13.333333333333334</v>
      </c>
      <c r="AJ561" s="65">
        <f t="shared" si="98"/>
        <v>106.66666666666667</v>
      </c>
      <c r="AK561" s="58">
        <f t="shared" si="99"/>
        <v>4</v>
      </c>
      <c r="AL561" s="58">
        <f t="shared" si="100"/>
        <v>2000</v>
      </c>
      <c r="AM561" s="58">
        <f t="shared" si="101"/>
        <v>0</v>
      </c>
    </row>
    <row r="562" spans="27:39" ht="20.100000000000001" customHeight="1" x14ac:dyDescent="0.2">
      <c r="AA562">
        <f t="shared" si="93"/>
        <v>30</v>
      </c>
      <c r="AB562" s="24">
        <f t="shared" si="91"/>
        <v>3.6</v>
      </c>
      <c r="AC562" s="57">
        <f t="shared" si="94"/>
        <v>0</v>
      </c>
      <c r="AD562" s="57">
        <f t="shared" si="92"/>
        <v>0</v>
      </c>
      <c r="AE562" s="56">
        <f t="shared" si="89"/>
        <v>58.666666666666671</v>
      </c>
      <c r="AF562" s="57">
        <f t="shared" si="90"/>
        <v>58.666666666666671</v>
      </c>
      <c r="AG562" s="65">
        <f t="shared" si="95"/>
        <v>0</v>
      </c>
      <c r="AH562" s="65">
        <f t="shared" si="96"/>
        <v>0</v>
      </c>
      <c r="AI562" s="65">
        <f t="shared" si="97"/>
        <v>-13.333333333333334</v>
      </c>
      <c r="AJ562" s="65">
        <f t="shared" si="98"/>
        <v>106.66666666666667</v>
      </c>
      <c r="AK562" s="58">
        <f t="shared" si="99"/>
        <v>4</v>
      </c>
      <c r="AL562" s="58">
        <f t="shared" si="100"/>
        <v>2000</v>
      </c>
      <c r="AM562" s="58">
        <f t="shared" si="101"/>
        <v>0</v>
      </c>
    </row>
    <row r="563" spans="27:39" ht="20.100000000000001" customHeight="1" x14ac:dyDescent="0.2">
      <c r="AA563">
        <f t="shared" si="93"/>
        <v>31</v>
      </c>
      <c r="AB563" s="24">
        <f t="shared" si="91"/>
        <v>3.72</v>
      </c>
      <c r="AC563" s="57">
        <f t="shared" si="94"/>
        <v>0</v>
      </c>
      <c r="AD563" s="57">
        <f t="shared" si="92"/>
        <v>0</v>
      </c>
      <c r="AE563" s="56">
        <f t="shared" si="89"/>
        <v>57.06666666666667</v>
      </c>
      <c r="AF563" s="57">
        <f t="shared" si="90"/>
        <v>57.06666666666667</v>
      </c>
      <c r="AG563" s="65">
        <f t="shared" si="95"/>
        <v>0</v>
      </c>
      <c r="AH563" s="65">
        <f t="shared" si="96"/>
        <v>0</v>
      </c>
      <c r="AI563" s="65">
        <f t="shared" si="97"/>
        <v>-13.333333333333334</v>
      </c>
      <c r="AJ563" s="65">
        <f t="shared" si="98"/>
        <v>106.66666666666667</v>
      </c>
      <c r="AK563" s="58">
        <f t="shared" si="99"/>
        <v>4</v>
      </c>
      <c r="AL563" s="58">
        <f t="shared" si="100"/>
        <v>2000</v>
      </c>
      <c r="AM563" s="58">
        <f t="shared" si="101"/>
        <v>0</v>
      </c>
    </row>
    <row r="564" spans="27:39" ht="20.100000000000001" customHeight="1" x14ac:dyDescent="0.2">
      <c r="AA564">
        <f t="shared" si="93"/>
        <v>32</v>
      </c>
      <c r="AB564" s="24">
        <f t="shared" si="91"/>
        <v>3.84</v>
      </c>
      <c r="AC564" s="57">
        <f t="shared" si="94"/>
        <v>0</v>
      </c>
      <c r="AD564" s="57">
        <f t="shared" si="92"/>
        <v>0</v>
      </c>
      <c r="AE564" s="56">
        <f t="shared" ref="AE564:AE595" si="102" xml:space="preserve"> AJ564 +  AI564*AB564 + AH564*AB564^2*100000/(2*E*I) + AG564*AB564^3*100000/(6*E*I)</f>
        <v>55.466666666666669</v>
      </c>
      <c r="AF564" s="57">
        <f t="shared" ref="AF564:AF595" si="103" xml:space="preserve"> IF( AB564 &lt;= AK564,  AE564,        AE564 + AL564*(AB564 - AK564)^2*100000/(2*E*I)          )</f>
        <v>55.466666666666669</v>
      </c>
      <c r="AG564" s="65">
        <f t="shared" si="95"/>
        <v>0</v>
      </c>
      <c r="AH564" s="65">
        <f t="shared" si="96"/>
        <v>0</v>
      </c>
      <c r="AI564" s="65">
        <f t="shared" si="97"/>
        <v>-13.333333333333334</v>
      </c>
      <c r="AJ564" s="65">
        <f t="shared" si="98"/>
        <v>106.66666666666667</v>
      </c>
      <c r="AK564" s="58">
        <f t="shared" si="99"/>
        <v>4</v>
      </c>
      <c r="AL564" s="58">
        <f t="shared" si="100"/>
        <v>2000</v>
      </c>
      <c r="AM564" s="58">
        <f t="shared" si="101"/>
        <v>0</v>
      </c>
    </row>
    <row r="565" spans="27:39" ht="20.100000000000001" customHeight="1" x14ac:dyDescent="0.2">
      <c r="AA565">
        <f t="shared" si="93"/>
        <v>33</v>
      </c>
      <c r="AB565" s="24">
        <f t="shared" ref="AB565:AB596" si="104" xml:space="preserve"> L*AA565/100</f>
        <v>3.96</v>
      </c>
      <c r="AC565" s="57">
        <f t="shared" si="94"/>
        <v>0</v>
      </c>
      <c r="AD565" s="57">
        <f t="shared" ref="AD565:AD596" si="105" xml:space="preserve"> IF( AB565 &lt;= AK565,  AH565 + AG565*AB565,    AH565 + AG565*AB565  +  AL565           )</f>
        <v>0</v>
      </c>
      <c r="AE565" s="56">
        <f t="shared" si="102"/>
        <v>53.866666666666667</v>
      </c>
      <c r="AF565" s="57">
        <f t="shared" si="103"/>
        <v>53.866666666666667</v>
      </c>
      <c r="AG565" s="65">
        <f t="shared" si="95"/>
        <v>0</v>
      </c>
      <c r="AH565" s="65">
        <f t="shared" si="96"/>
        <v>0</v>
      </c>
      <c r="AI565" s="65">
        <f t="shared" si="97"/>
        <v>-13.333333333333334</v>
      </c>
      <c r="AJ565" s="65">
        <f t="shared" si="98"/>
        <v>106.66666666666667</v>
      </c>
      <c r="AK565" s="58">
        <f t="shared" si="99"/>
        <v>4</v>
      </c>
      <c r="AL565" s="58">
        <f t="shared" si="100"/>
        <v>2000</v>
      </c>
      <c r="AM565" s="58">
        <f t="shared" si="101"/>
        <v>0</v>
      </c>
    </row>
    <row r="566" spans="27:39" ht="20.100000000000001" customHeight="1" x14ac:dyDescent="0.2">
      <c r="AA566">
        <f t="shared" si="93"/>
        <v>34</v>
      </c>
      <c r="AB566" s="24">
        <f t="shared" si="104"/>
        <v>4.08</v>
      </c>
      <c r="AC566" s="57">
        <f t="shared" si="94"/>
        <v>0</v>
      </c>
      <c r="AD566" s="57">
        <f t="shared" si="105"/>
        <v>2000</v>
      </c>
      <c r="AE566" s="56">
        <f t="shared" si="102"/>
        <v>52.266666666666666</v>
      </c>
      <c r="AF566" s="57">
        <f t="shared" si="103"/>
        <v>52.271999999999998</v>
      </c>
      <c r="AG566" s="65">
        <f t="shared" si="95"/>
        <v>0</v>
      </c>
      <c r="AH566" s="65">
        <f t="shared" si="96"/>
        <v>0</v>
      </c>
      <c r="AI566" s="65">
        <f t="shared" si="97"/>
        <v>-13.333333333333334</v>
      </c>
      <c r="AJ566" s="65">
        <f t="shared" si="98"/>
        <v>106.66666666666667</v>
      </c>
      <c r="AK566" s="58">
        <f t="shared" si="99"/>
        <v>4</v>
      </c>
      <c r="AL566" s="58">
        <f t="shared" si="100"/>
        <v>2000</v>
      </c>
      <c r="AM566" s="58">
        <f t="shared" si="101"/>
        <v>0</v>
      </c>
    </row>
    <row r="567" spans="27:39" ht="20.100000000000001" customHeight="1" x14ac:dyDescent="0.2">
      <c r="AA567">
        <f t="shared" si="93"/>
        <v>35</v>
      </c>
      <c r="AB567" s="24">
        <f t="shared" si="104"/>
        <v>4.2</v>
      </c>
      <c r="AC567" s="57">
        <f t="shared" si="94"/>
        <v>0</v>
      </c>
      <c r="AD567" s="57">
        <f t="shared" si="105"/>
        <v>2000</v>
      </c>
      <c r="AE567" s="56">
        <f t="shared" si="102"/>
        <v>50.666666666666664</v>
      </c>
      <c r="AF567" s="57">
        <f t="shared" si="103"/>
        <v>50.699999999999996</v>
      </c>
      <c r="AG567" s="65">
        <f t="shared" si="95"/>
        <v>0</v>
      </c>
      <c r="AH567" s="65">
        <f t="shared" si="96"/>
        <v>0</v>
      </c>
      <c r="AI567" s="65">
        <f t="shared" si="97"/>
        <v>-13.333333333333334</v>
      </c>
      <c r="AJ567" s="65">
        <f t="shared" si="98"/>
        <v>106.66666666666667</v>
      </c>
      <c r="AK567" s="58">
        <f t="shared" si="99"/>
        <v>4</v>
      </c>
      <c r="AL567" s="58">
        <f t="shared" si="100"/>
        <v>2000</v>
      </c>
      <c r="AM567" s="58">
        <f t="shared" si="101"/>
        <v>0</v>
      </c>
    </row>
    <row r="568" spans="27:39" ht="20.100000000000001" customHeight="1" x14ac:dyDescent="0.2">
      <c r="AA568">
        <f t="shared" si="93"/>
        <v>36</v>
      </c>
      <c r="AB568" s="24">
        <f t="shared" si="104"/>
        <v>4.32</v>
      </c>
      <c r="AC568" s="57">
        <f t="shared" si="94"/>
        <v>0</v>
      </c>
      <c r="AD568" s="57">
        <f t="shared" si="105"/>
        <v>2000</v>
      </c>
      <c r="AE568" s="56">
        <f t="shared" si="102"/>
        <v>49.066666666666663</v>
      </c>
      <c r="AF568" s="57">
        <f t="shared" si="103"/>
        <v>49.151999999999994</v>
      </c>
      <c r="AG568" s="65">
        <f t="shared" si="95"/>
        <v>0</v>
      </c>
      <c r="AH568" s="65">
        <f t="shared" si="96"/>
        <v>0</v>
      </c>
      <c r="AI568" s="65">
        <f t="shared" si="97"/>
        <v>-13.333333333333334</v>
      </c>
      <c r="AJ568" s="65">
        <f t="shared" si="98"/>
        <v>106.66666666666667</v>
      </c>
      <c r="AK568" s="58">
        <f t="shared" si="99"/>
        <v>4</v>
      </c>
      <c r="AL568" s="58">
        <f t="shared" si="100"/>
        <v>2000</v>
      </c>
      <c r="AM568" s="58">
        <f t="shared" si="101"/>
        <v>0</v>
      </c>
    </row>
    <row r="569" spans="27:39" ht="20.100000000000001" customHeight="1" x14ac:dyDescent="0.2">
      <c r="AA569">
        <f t="shared" si="93"/>
        <v>37</v>
      </c>
      <c r="AB569" s="24">
        <f t="shared" si="104"/>
        <v>4.4400000000000004</v>
      </c>
      <c r="AC569" s="57">
        <f t="shared" si="94"/>
        <v>0</v>
      </c>
      <c r="AD569" s="57">
        <f t="shared" si="105"/>
        <v>2000</v>
      </c>
      <c r="AE569" s="56">
        <f t="shared" si="102"/>
        <v>47.466666666666661</v>
      </c>
      <c r="AF569" s="57">
        <f t="shared" si="103"/>
        <v>47.627999999999993</v>
      </c>
      <c r="AG569" s="65">
        <f t="shared" si="95"/>
        <v>0</v>
      </c>
      <c r="AH569" s="65">
        <f t="shared" si="96"/>
        <v>0</v>
      </c>
      <c r="AI569" s="65">
        <f t="shared" si="97"/>
        <v>-13.333333333333334</v>
      </c>
      <c r="AJ569" s="65">
        <f t="shared" si="98"/>
        <v>106.66666666666667</v>
      </c>
      <c r="AK569" s="58">
        <f t="shared" si="99"/>
        <v>4</v>
      </c>
      <c r="AL569" s="58">
        <f t="shared" si="100"/>
        <v>2000</v>
      </c>
      <c r="AM569" s="58">
        <f t="shared" si="101"/>
        <v>0</v>
      </c>
    </row>
    <row r="570" spans="27:39" ht="20.100000000000001" customHeight="1" x14ac:dyDescent="0.2">
      <c r="AA570">
        <f t="shared" si="93"/>
        <v>38</v>
      </c>
      <c r="AB570" s="24">
        <f t="shared" si="104"/>
        <v>4.5599999999999996</v>
      </c>
      <c r="AC570" s="57">
        <f t="shared" si="94"/>
        <v>0</v>
      </c>
      <c r="AD570" s="57">
        <f t="shared" si="105"/>
        <v>2000</v>
      </c>
      <c r="AE570" s="56">
        <f t="shared" si="102"/>
        <v>45.866666666666674</v>
      </c>
      <c r="AF570" s="57">
        <f t="shared" si="103"/>
        <v>46.128000000000007</v>
      </c>
      <c r="AG570" s="65">
        <f t="shared" si="95"/>
        <v>0</v>
      </c>
      <c r="AH570" s="65">
        <f t="shared" si="96"/>
        <v>0</v>
      </c>
      <c r="AI570" s="65">
        <f t="shared" si="97"/>
        <v>-13.333333333333334</v>
      </c>
      <c r="AJ570" s="65">
        <f t="shared" si="98"/>
        <v>106.66666666666667</v>
      </c>
      <c r="AK570" s="58">
        <f t="shared" si="99"/>
        <v>4</v>
      </c>
      <c r="AL570" s="58">
        <f t="shared" si="100"/>
        <v>2000</v>
      </c>
      <c r="AM570" s="58">
        <f t="shared" si="101"/>
        <v>0</v>
      </c>
    </row>
    <row r="571" spans="27:39" ht="20.100000000000001" customHeight="1" x14ac:dyDescent="0.2">
      <c r="AA571">
        <f t="shared" si="93"/>
        <v>39</v>
      </c>
      <c r="AB571" s="24">
        <f t="shared" si="104"/>
        <v>4.68</v>
      </c>
      <c r="AC571" s="57">
        <f t="shared" si="94"/>
        <v>0</v>
      </c>
      <c r="AD571" s="57">
        <f t="shared" si="105"/>
        <v>2000</v>
      </c>
      <c r="AE571" s="56">
        <f t="shared" si="102"/>
        <v>44.266666666666673</v>
      </c>
      <c r="AF571" s="57">
        <f t="shared" si="103"/>
        <v>44.652000000000008</v>
      </c>
      <c r="AG571" s="65">
        <f t="shared" si="95"/>
        <v>0</v>
      </c>
      <c r="AH571" s="65">
        <f t="shared" si="96"/>
        <v>0</v>
      </c>
      <c r="AI571" s="65">
        <f t="shared" si="97"/>
        <v>-13.333333333333334</v>
      </c>
      <c r="AJ571" s="65">
        <f t="shared" si="98"/>
        <v>106.66666666666667</v>
      </c>
      <c r="AK571" s="58">
        <f t="shared" si="99"/>
        <v>4</v>
      </c>
      <c r="AL571" s="58">
        <f t="shared" si="100"/>
        <v>2000</v>
      </c>
      <c r="AM571" s="58">
        <f t="shared" si="101"/>
        <v>0</v>
      </c>
    </row>
    <row r="572" spans="27:39" ht="20.100000000000001" customHeight="1" x14ac:dyDescent="0.2">
      <c r="AA572">
        <f t="shared" si="93"/>
        <v>40</v>
      </c>
      <c r="AB572" s="24">
        <f t="shared" si="104"/>
        <v>4.8</v>
      </c>
      <c r="AC572" s="57">
        <f t="shared" si="94"/>
        <v>0</v>
      </c>
      <c r="AD572" s="57">
        <f t="shared" si="105"/>
        <v>2000</v>
      </c>
      <c r="AE572" s="56">
        <f t="shared" si="102"/>
        <v>42.666666666666671</v>
      </c>
      <c r="AF572" s="57">
        <f t="shared" si="103"/>
        <v>43.2</v>
      </c>
      <c r="AG572" s="65">
        <f t="shared" si="95"/>
        <v>0</v>
      </c>
      <c r="AH572" s="65">
        <f t="shared" si="96"/>
        <v>0</v>
      </c>
      <c r="AI572" s="65">
        <f t="shared" si="97"/>
        <v>-13.333333333333334</v>
      </c>
      <c r="AJ572" s="65">
        <f t="shared" si="98"/>
        <v>106.66666666666667</v>
      </c>
      <c r="AK572" s="58">
        <f t="shared" si="99"/>
        <v>4</v>
      </c>
      <c r="AL572" s="58">
        <f t="shared" si="100"/>
        <v>2000</v>
      </c>
      <c r="AM572" s="58">
        <f t="shared" si="101"/>
        <v>0</v>
      </c>
    </row>
    <row r="573" spans="27:39" ht="20.100000000000001" customHeight="1" x14ac:dyDescent="0.2">
      <c r="AA573">
        <f t="shared" si="93"/>
        <v>41</v>
      </c>
      <c r="AB573" s="24">
        <f t="shared" si="104"/>
        <v>4.92</v>
      </c>
      <c r="AC573" s="57">
        <f t="shared" si="94"/>
        <v>0</v>
      </c>
      <c r="AD573" s="57">
        <f t="shared" si="105"/>
        <v>2000</v>
      </c>
      <c r="AE573" s="56">
        <f t="shared" si="102"/>
        <v>41.066666666666663</v>
      </c>
      <c r="AF573" s="57">
        <f t="shared" si="103"/>
        <v>41.771999999999998</v>
      </c>
      <c r="AG573" s="65">
        <f t="shared" si="95"/>
        <v>0</v>
      </c>
      <c r="AH573" s="65">
        <f t="shared" si="96"/>
        <v>0</v>
      </c>
      <c r="AI573" s="65">
        <f t="shared" si="97"/>
        <v>-13.333333333333334</v>
      </c>
      <c r="AJ573" s="65">
        <f t="shared" si="98"/>
        <v>106.66666666666667</v>
      </c>
      <c r="AK573" s="58">
        <f t="shared" si="99"/>
        <v>4</v>
      </c>
      <c r="AL573" s="58">
        <f t="shared" si="100"/>
        <v>2000</v>
      </c>
      <c r="AM573" s="58">
        <f t="shared" si="101"/>
        <v>0</v>
      </c>
    </row>
    <row r="574" spans="27:39" ht="20.100000000000001" customHeight="1" x14ac:dyDescent="0.2">
      <c r="AA574">
        <f t="shared" si="93"/>
        <v>42</v>
      </c>
      <c r="AB574" s="24">
        <f t="shared" si="104"/>
        <v>5.04</v>
      </c>
      <c r="AC574" s="57">
        <f t="shared" si="94"/>
        <v>0</v>
      </c>
      <c r="AD574" s="57">
        <f t="shared" si="105"/>
        <v>2000</v>
      </c>
      <c r="AE574" s="56">
        <f t="shared" si="102"/>
        <v>39.466666666666669</v>
      </c>
      <c r="AF574" s="57">
        <f t="shared" si="103"/>
        <v>40.368000000000002</v>
      </c>
      <c r="AG574" s="65">
        <f t="shared" si="95"/>
        <v>0</v>
      </c>
      <c r="AH574" s="65">
        <f t="shared" si="96"/>
        <v>0</v>
      </c>
      <c r="AI574" s="65">
        <f t="shared" si="97"/>
        <v>-13.333333333333334</v>
      </c>
      <c r="AJ574" s="65">
        <f t="shared" si="98"/>
        <v>106.66666666666667</v>
      </c>
      <c r="AK574" s="58">
        <f t="shared" si="99"/>
        <v>4</v>
      </c>
      <c r="AL574" s="58">
        <f t="shared" si="100"/>
        <v>2000</v>
      </c>
      <c r="AM574" s="58">
        <f t="shared" si="101"/>
        <v>0</v>
      </c>
    </row>
    <row r="575" spans="27:39" ht="20.100000000000001" customHeight="1" x14ac:dyDescent="0.2">
      <c r="AA575">
        <f t="shared" si="93"/>
        <v>43</v>
      </c>
      <c r="AB575" s="24">
        <f t="shared" si="104"/>
        <v>5.16</v>
      </c>
      <c r="AC575" s="57">
        <f t="shared" si="94"/>
        <v>0</v>
      </c>
      <c r="AD575" s="57">
        <f t="shared" si="105"/>
        <v>2000</v>
      </c>
      <c r="AE575" s="56">
        <f t="shared" si="102"/>
        <v>37.86666666666666</v>
      </c>
      <c r="AF575" s="57">
        <f t="shared" si="103"/>
        <v>38.987999999999992</v>
      </c>
      <c r="AG575" s="65">
        <f t="shared" si="95"/>
        <v>0</v>
      </c>
      <c r="AH575" s="65">
        <f t="shared" si="96"/>
        <v>0</v>
      </c>
      <c r="AI575" s="65">
        <f t="shared" si="97"/>
        <v>-13.333333333333334</v>
      </c>
      <c r="AJ575" s="65">
        <f t="shared" si="98"/>
        <v>106.66666666666667</v>
      </c>
      <c r="AK575" s="58">
        <f t="shared" si="99"/>
        <v>4</v>
      </c>
      <c r="AL575" s="58">
        <f t="shared" si="100"/>
        <v>2000</v>
      </c>
      <c r="AM575" s="58">
        <f t="shared" si="101"/>
        <v>0</v>
      </c>
    </row>
    <row r="576" spans="27:39" ht="20.100000000000001" customHeight="1" x14ac:dyDescent="0.2">
      <c r="AA576">
        <f t="shared" si="93"/>
        <v>44</v>
      </c>
      <c r="AB576" s="24">
        <f t="shared" si="104"/>
        <v>5.28</v>
      </c>
      <c r="AC576" s="57">
        <f t="shared" si="94"/>
        <v>0</v>
      </c>
      <c r="AD576" s="57">
        <f t="shared" si="105"/>
        <v>2000</v>
      </c>
      <c r="AE576" s="56">
        <f t="shared" si="102"/>
        <v>36.266666666666666</v>
      </c>
      <c r="AF576" s="57">
        <f t="shared" si="103"/>
        <v>37.631999999999998</v>
      </c>
      <c r="AG576" s="65">
        <f t="shared" si="95"/>
        <v>0</v>
      </c>
      <c r="AH576" s="65">
        <f t="shared" si="96"/>
        <v>0</v>
      </c>
      <c r="AI576" s="65">
        <f t="shared" si="97"/>
        <v>-13.333333333333334</v>
      </c>
      <c r="AJ576" s="65">
        <f t="shared" si="98"/>
        <v>106.66666666666667</v>
      </c>
      <c r="AK576" s="58">
        <f t="shared" si="99"/>
        <v>4</v>
      </c>
      <c r="AL576" s="58">
        <f t="shared" si="100"/>
        <v>2000</v>
      </c>
      <c r="AM576" s="58">
        <f t="shared" si="101"/>
        <v>0</v>
      </c>
    </row>
    <row r="577" spans="27:39" ht="20.100000000000001" customHeight="1" x14ac:dyDescent="0.2">
      <c r="AA577">
        <f t="shared" si="93"/>
        <v>45</v>
      </c>
      <c r="AB577" s="24">
        <f t="shared" si="104"/>
        <v>5.4</v>
      </c>
      <c r="AC577" s="57">
        <f t="shared" si="94"/>
        <v>0</v>
      </c>
      <c r="AD577" s="57">
        <f t="shared" si="105"/>
        <v>2000</v>
      </c>
      <c r="AE577" s="56">
        <f t="shared" si="102"/>
        <v>34.666666666666657</v>
      </c>
      <c r="AF577" s="57">
        <f t="shared" si="103"/>
        <v>36.29999999999999</v>
      </c>
      <c r="AG577" s="65">
        <f t="shared" si="95"/>
        <v>0</v>
      </c>
      <c r="AH577" s="65">
        <f t="shared" si="96"/>
        <v>0</v>
      </c>
      <c r="AI577" s="65">
        <f t="shared" si="97"/>
        <v>-13.333333333333334</v>
      </c>
      <c r="AJ577" s="65">
        <f t="shared" si="98"/>
        <v>106.66666666666667</v>
      </c>
      <c r="AK577" s="58">
        <f t="shared" si="99"/>
        <v>4</v>
      </c>
      <c r="AL577" s="58">
        <f t="shared" si="100"/>
        <v>2000</v>
      </c>
      <c r="AM577" s="58">
        <f t="shared" si="101"/>
        <v>0</v>
      </c>
    </row>
    <row r="578" spans="27:39" ht="20.100000000000001" customHeight="1" x14ac:dyDescent="0.2">
      <c r="AA578">
        <f t="shared" si="93"/>
        <v>46</v>
      </c>
      <c r="AB578" s="24">
        <f t="shared" si="104"/>
        <v>5.52</v>
      </c>
      <c r="AC578" s="57">
        <f t="shared" si="94"/>
        <v>0</v>
      </c>
      <c r="AD578" s="57">
        <f t="shared" si="105"/>
        <v>2000</v>
      </c>
      <c r="AE578" s="56">
        <f t="shared" si="102"/>
        <v>33.066666666666677</v>
      </c>
      <c r="AF578" s="57">
        <f t="shared" si="103"/>
        <v>34.992000000000012</v>
      </c>
      <c r="AG578" s="65">
        <f t="shared" si="95"/>
        <v>0</v>
      </c>
      <c r="AH578" s="65">
        <f t="shared" si="96"/>
        <v>0</v>
      </c>
      <c r="AI578" s="65">
        <f t="shared" si="97"/>
        <v>-13.333333333333334</v>
      </c>
      <c r="AJ578" s="65">
        <f t="shared" si="98"/>
        <v>106.66666666666667</v>
      </c>
      <c r="AK578" s="58">
        <f t="shared" si="99"/>
        <v>4</v>
      </c>
      <c r="AL578" s="58">
        <f t="shared" si="100"/>
        <v>2000</v>
      </c>
      <c r="AM578" s="58">
        <f t="shared" si="101"/>
        <v>0</v>
      </c>
    </row>
    <row r="579" spans="27:39" ht="20.100000000000001" customHeight="1" x14ac:dyDescent="0.2">
      <c r="AA579">
        <f t="shared" si="93"/>
        <v>47</v>
      </c>
      <c r="AB579" s="24">
        <f t="shared" si="104"/>
        <v>5.64</v>
      </c>
      <c r="AC579" s="57">
        <f t="shared" si="94"/>
        <v>0</v>
      </c>
      <c r="AD579" s="57">
        <f t="shared" si="105"/>
        <v>2000</v>
      </c>
      <c r="AE579" s="56">
        <f t="shared" si="102"/>
        <v>31.466666666666669</v>
      </c>
      <c r="AF579" s="57">
        <f t="shared" si="103"/>
        <v>33.707999999999998</v>
      </c>
      <c r="AG579" s="65">
        <f t="shared" si="95"/>
        <v>0</v>
      </c>
      <c r="AH579" s="65">
        <f t="shared" si="96"/>
        <v>0</v>
      </c>
      <c r="AI579" s="65">
        <f t="shared" si="97"/>
        <v>-13.333333333333334</v>
      </c>
      <c r="AJ579" s="65">
        <f t="shared" si="98"/>
        <v>106.66666666666667</v>
      </c>
      <c r="AK579" s="58">
        <f t="shared" si="99"/>
        <v>4</v>
      </c>
      <c r="AL579" s="58">
        <f t="shared" si="100"/>
        <v>2000</v>
      </c>
      <c r="AM579" s="58">
        <f t="shared" si="101"/>
        <v>0</v>
      </c>
    </row>
    <row r="580" spans="27:39" ht="20.100000000000001" customHeight="1" x14ac:dyDescent="0.2">
      <c r="AA580">
        <f t="shared" si="93"/>
        <v>48</v>
      </c>
      <c r="AB580" s="24">
        <f t="shared" si="104"/>
        <v>5.76</v>
      </c>
      <c r="AC580" s="57">
        <f t="shared" si="94"/>
        <v>0</v>
      </c>
      <c r="AD580" s="57">
        <f t="shared" si="105"/>
        <v>2000</v>
      </c>
      <c r="AE580" s="56">
        <f t="shared" si="102"/>
        <v>29.866666666666674</v>
      </c>
      <c r="AF580" s="57">
        <f t="shared" si="103"/>
        <v>32.448000000000008</v>
      </c>
      <c r="AG580" s="65">
        <f t="shared" si="95"/>
        <v>0</v>
      </c>
      <c r="AH580" s="65">
        <f t="shared" si="96"/>
        <v>0</v>
      </c>
      <c r="AI580" s="65">
        <f t="shared" si="97"/>
        <v>-13.333333333333334</v>
      </c>
      <c r="AJ580" s="65">
        <f t="shared" si="98"/>
        <v>106.66666666666667</v>
      </c>
      <c r="AK580" s="58">
        <f t="shared" si="99"/>
        <v>4</v>
      </c>
      <c r="AL580" s="58">
        <f t="shared" si="100"/>
        <v>2000</v>
      </c>
      <c r="AM580" s="58">
        <f t="shared" si="101"/>
        <v>0</v>
      </c>
    </row>
    <row r="581" spans="27:39" ht="20.100000000000001" customHeight="1" x14ac:dyDescent="0.2">
      <c r="AA581">
        <f t="shared" si="93"/>
        <v>49</v>
      </c>
      <c r="AB581" s="24">
        <f t="shared" si="104"/>
        <v>5.88</v>
      </c>
      <c r="AC581" s="57">
        <f t="shared" si="94"/>
        <v>0</v>
      </c>
      <c r="AD581" s="57">
        <f t="shared" si="105"/>
        <v>2000</v>
      </c>
      <c r="AE581" s="56">
        <f t="shared" si="102"/>
        <v>28.266666666666666</v>
      </c>
      <c r="AF581" s="57">
        <f t="shared" si="103"/>
        <v>31.212</v>
      </c>
      <c r="AG581" s="65">
        <f t="shared" si="95"/>
        <v>0</v>
      </c>
      <c r="AH581" s="65">
        <f t="shared" si="96"/>
        <v>0</v>
      </c>
      <c r="AI581" s="65">
        <f t="shared" si="97"/>
        <v>-13.333333333333334</v>
      </c>
      <c r="AJ581" s="65">
        <f t="shared" si="98"/>
        <v>106.66666666666667</v>
      </c>
      <c r="AK581" s="58">
        <f t="shared" si="99"/>
        <v>4</v>
      </c>
      <c r="AL581" s="58">
        <f t="shared" si="100"/>
        <v>2000</v>
      </c>
      <c r="AM581" s="58">
        <f t="shared" si="101"/>
        <v>0</v>
      </c>
    </row>
    <row r="582" spans="27:39" ht="20.100000000000001" customHeight="1" x14ac:dyDescent="0.2">
      <c r="AA582">
        <f t="shared" si="93"/>
        <v>50</v>
      </c>
      <c r="AB582" s="24">
        <f t="shared" si="104"/>
        <v>6</v>
      </c>
      <c r="AC582" s="57">
        <f t="shared" si="94"/>
        <v>0</v>
      </c>
      <c r="AD582" s="57">
        <f t="shared" si="105"/>
        <v>2000</v>
      </c>
      <c r="AE582" s="56">
        <f t="shared" si="102"/>
        <v>26.666666666666671</v>
      </c>
      <c r="AF582" s="57">
        <f t="shared" si="103"/>
        <v>30.000000000000004</v>
      </c>
      <c r="AG582" s="65">
        <f t="shared" si="95"/>
        <v>0</v>
      </c>
      <c r="AH582" s="65">
        <f t="shared" si="96"/>
        <v>0</v>
      </c>
      <c r="AI582" s="65">
        <f t="shared" si="97"/>
        <v>-13.333333333333334</v>
      </c>
      <c r="AJ582" s="65">
        <f t="shared" si="98"/>
        <v>106.66666666666667</v>
      </c>
      <c r="AK582" s="58">
        <f t="shared" si="99"/>
        <v>4</v>
      </c>
      <c r="AL582" s="58">
        <f t="shared" si="100"/>
        <v>2000</v>
      </c>
      <c r="AM582" s="58">
        <f t="shared" si="101"/>
        <v>0</v>
      </c>
    </row>
    <row r="583" spans="27:39" ht="20.100000000000001" customHeight="1" x14ac:dyDescent="0.2">
      <c r="AA583">
        <f t="shared" si="93"/>
        <v>51</v>
      </c>
      <c r="AB583" s="24">
        <f t="shared" si="104"/>
        <v>6.12</v>
      </c>
      <c r="AC583" s="57">
        <f t="shared" si="94"/>
        <v>0</v>
      </c>
      <c r="AD583" s="57">
        <f t="shared" si="105"/>
        <v>2000</v>
      </c>
      <c r="AE583" s="56">
        <f t="shared" si="102"/>
        <v>25.066666666666663</v>
      </c>
      <c r="AF583" s="57">
        <f t="shared" si="103"/>
        <v>28.811999999999998</v>
      </c>
      <c r="AG583" s="65">
        <f t="shared" si="95"/>
        <v>0</v>
      </c>
      <c r="AH583" s="65">
        <f t="shared" si="96"/>
        <v>0</v>
      </c>
      <c r="AI583" s="65">
        <f t="shared" si="97"/>
        <v>-13.333333333333334</v>
      </c>
      <c r="AJ583" s="65">
        <f t="shared" si="98"/>
        <v>106.66666666666667</v>
      </c>
      <c r="AK583" s="58">
        <f t="shared" si="99"/>
        <v>4</v>
      </c>
      <c r="AL583" s="58">
        <f t="shared" si="100"/>
        <v>2000</v>
      </c>
      <c r="AM583" s="58">
        <f t="shared" si="101"/>
        <v>0</v>
      </c>
    </row>
    <row r="584" spans="27:39" ht="20.100000000000001" customHeight="1" x14ac:dyDescent="0.2">
      <c r="AA584">
        <f t="shared" si="93"/>
        <v>52</v>
      </c>
      <c r="AB584" s="24">
        <f t="shared" si="104"/>
        <v>6.24</v>
      </c>
      <c r="AC584" s="57">
        <f t="shared" si="94"/>
        <v>0</v>
      </c>
      <c r="AD584" s="57">
        <f t="shared" si="105"/>
        <v>2000</v>
      </c>
      <c r="AE584" s="56">
        <f t="shared" si="102"/>
        <v>23.466666666666669</v>
      </c>
      <c r="AF584" s="57">
        <f t="shared" si="103"/>
        <v>27.648000000000003</v>
      </c>
      <c r="AG584" s="65">
        <f t="shared" si="95"/>
        <v>0</v>
      </c>
      <c r="AH584" s="65">
        <f t="shared" si="96"/>
        <v>0</v>
      </c>
      <c r="AI584" s="65">
        <f t="shared" si="97"/>
        <v>-13.333333333333334</v>
      </c>
      <c r="AJ584" s="65">
        <f t="shared" si="98"/>
        <v>106.66666666666667</v>
      </c>
      <c r="AK584" s="58">
        <f t="shared" si="99"/>
        <v>4</v>
      </c>
      <c r="AL584" s="58">
        <f t="shared" si="100"/>
        <v>2000</v>
      </c>
      <c r="AM584" s="58">
        <f t="shared" si="101"/>
        <v>0</v>
      </c>
    </row>
    <row r="585" spans="27:39" ht="20.100000000000001" customHeight="1" x14ac:dyDescent="0.2">
      <c r="AA585">
        <f t="shared" si="93"/>
        <v>53</v>
      </c>
      <c r="AB585" s="24">
        <f t="shared" si="104"/>
        <v>6.36</v>
      </c>
      <c r="AC585" s="57">
        <f t="shared" si="94"/>
        <v>0</v>
      </c>
      <c r="AD585" s="57">
        <f t="shared" si="105"/>
        <v>2000</v>
      </c>
      <c r="AE585" s="56">
        <f t="shared" si="102"/>
        <v>21.86666666666666</v>
      </c>
      <c r="AF585" s="57">
        <f t="shared" si="103"/>
        <v>26.507999999999996</v>
      </c>
      <c r="AG585" s="65">
        <f t="shared" si="95"/>
        <v>0</v>
      </c>
      <c r="AH585" s="65">
        <f t="shared" si="96"/>
        <v>0</v>
      </c>
      <c r="AI585" s="65">
        <f t="shared" si="97"/>
        <v>-13.333333333333334</v>
      </c>
      <c r="AJ585" s="65">
        <f t="shared" si="98"/>
        <v>106.66666666666667</v>
      </c>
      <c r="AK585" s="58">
        <f t="shared" si="99"/>
        <v>4</v>
      </c>
      <c r="AL585" s="58">
        <f t="shared" si="100"/>
        <v>2000</v>
      </c>
      <c r="AM585" s="58">
        <f t="shared" si="101"/>
        <v>0</v>
      </c>
    </row>
    <row r="586" spans="27:39" ht="20.100000000000001" customHeight="1" x14ac:dyDescent="0.2">
      <c r="AA586">
        <f t="shared" si="93"/>
        <v>54</v>
      </c>
      <c r="AB586" s="24">
        <f t="shared" si="104"/>
        <v>6.48</v>
      </c>
      <c r="AC586" s="57">
        <f t="shared" si="94"/>
        <v>0</v>
      </c>
      <c r="AD586" s="57">
        <f t="shared" si="105"/>
        <v>2000</v>
      </c>
      <c r="AE586" s="56">
        <f t="shared" si="102"/>
        <v>20.266666666666666</v>
      </c>
      <c r="AF586" s="57">
        <f t="shared" si="103"/>
        <v>25.392000000000003</v>
      </c>
      <c r="AG586" s="65">
        <f t="shared" si="95"/>
        <v>0</v>
      </c>
      <c r="AH586" s="65">
        <f t="shared" si="96"/>
        <v>0</v>
      </c>
      <c r="AI586" s="65">
        <f t="shared" si="97"/>
        <v>-13.333333333333334</v>
      </c>
      <c r="AJ586" s="65">
        <f t="shared" si="98"/>
        <v>106.66666666666667</v>
      </c>
      <c r="AK586" s="58">
        <f t="shared" si="99"/>
        <v>4</v>
      </c>
      <c r="AL586" s="58">
        <f t="shared" si="100"/>
        <v>2000</v>
      </c>
      <c r="AM586" s="58">
        <f t="shared" si="101"/>
        <v>0</v>
      </c>
    </row>
    <row r="587" spans="27:39" ht="20.100000000000001" customHeight="1" x14ac:dyDescent="0.2">
      <c r="AA587">
        <f t="shared" si="93"/>
        <v>55</v>
      </c>
      <c r="AB587" s="24">
        <f t="shared" si="104"/>
        <v>6.6</v>
      </c>
      <c r="AC587" s="57">
        <f t="shared" si="94"/>
        <v>0</v>
      </c>
      <c r="AD587" s="57">
        <f t="shared" si="105"/>
        <v>2000</v>
      </c>
      <c r="AE587" s="56">
        <f t="shared" si="102"/>
        <v>18.666666666666671</v>
      </c>
      <c r="AF587" s="57">
        <f t="shared" si="103"/>
        <v>24.300000000000004</v>
      </c>
      <c r="AG587" s="65">
        <f t="shared" si="95"/>
        <v>0</v>
      </c>
      <c r="AH587" s="65">
        <f t="shared" si="96"/>
        <v>0</v>
      </c>
      <c r="AI587" s="65">
        <f t="shared" si="97"/>
        <v>-13.333333333333334</v>
      </c>
      <c r="AJ587" s="65">
        <f t="shared" si="98"/>
        <v>106.66666666666667</v>
      </c>
      <c r="AK587" s="58">
        <f t="shared" si="99"/>
        <v>4</v>
      </c>
      <c r="AL587" s="58">
        <f t="shared" si="100"/>
        <v>2000</v>
      </c>
      <c r="AM587" s="58">
        <f t="shared" si="101"/>
        <v>0</v>
      </c>
    </row>
    <row r="588" spans="27:39" ht="20.100000000000001" customHeight="1" x14ac:dyDescent="0.2">
      <c r="AA588">
        <f t="shared" si="93"/>
        <v>56</v>
      </c>
      <c r="AB588" s="24">
        <f t="shared" si="104"/>
        <v>6.72</v>
      </c>
      <c r="AC588" s="57">
        <f t="shared" si="94"/>
        <v>0</v>
      </c>
      <c r="AD588" s="57">
        <f t="shared" si="105"/>
        <v>2000</v>
      </c>
      <c r="AE588" s="56">
        <f t="shared" si="102"/>
        <v>17.066666666666677</v>
      </c>
      <c r="AF588" s="57">
        <f t="shared" si="103"/>
        <v>23.23200000000001</v>
      </c>
      <c r="AG588" s="65">
        <f t="shared" si="95"/>
        <v>0</v>
      </c>
      <c r="AH588" s="65">
        <f t="shared" si="96"/>
        <v>0</v>
      </c>
      <c r="AI588" s="65">
        <f t="shared" si="97"/>
        <v>-13.333333333333334</v>
      </c>
      <c r="AJ588" s="65">
        <f t="shared" si="98"/>
        <v>106.66666666666667</v>
      </c>
      <c r="AK588" s="58">
        <f t="shared" si="99"/>
        <v>4</v>
      </c>
      <c r="AL588" s="58">
        <f t="shared" si="100"/>
        <v>2000</v>
      </c>
      <c r="AM588" s="58">
        <f t="shared" si="101"/>
        <v>0</v>
      </c>
    </row>
    <row r="589" spans="27:39" ht="20.100000000000001" customHeight="1" x14ac:dyDescent="0.2">
      <c r="AA589">
        <f t="shared" si="93"/>
        <v>57</v>
      </c>
      <c r="AB589" s="24">
        <f t="shared" si="104"/>
        <v>6.84</v>
      </c>
      <c r="AC589" s="57">
        <f t="shared" si="94"/>
        <v>0</v>
      </c>
      <c r="AD589" s="57">
        <f t="shared" si="105"/>
        <v>2000</v>
      </c>
      <c r="AE589" s="56">
        <f t="shared" si="102"/>
        <v>15.466666666666669</v>
      </c>
      <c r="AF589" s="57">
        <f t="shared" si="103"/>
        <v>22.188000000000002</v>
      </c>
      <c r="AG589" s="65">
        <f t="shared" si="95"/>
        <v>0</v>
      </c>
      <c r="AH589" s="65">
        <f t="shared" si="96"/>
        <v>0</v>
      </c>
      <c r="AI589" s="65">
        <f t="shared" si="97"/>
        <v>-13.333333333333334</v>
      </c>
      <c r="AJ589" s="65">
        <f t="shared" si="98"/>
        <v>106.66666666666667</v>
      </c>
      <c r="AK589" s="58">
        <f t="shared" si="99"/>
        <v>4</v>
      </c>
      <c r="AL589" s="58">
        <f t="shared" si="100"/>
        <v>2000</v>
      </c>
      <c r="AM589" s="58">
        <f t="shared" si="101"/>
        <v>0</v>
      </c>
    </row>
    <row r="590" spans="27:39" ht="20.100000000000001" customHeight="1" x14ac:dyDescent="0.2">
      <c r="AA590">
        <f t="shared" si="93"/>
        <v>58</v>
      </c>
      <c r="AB590" s="24">
        <f t="shared" si="104"/>
        <v>6.96</v>
      </c>
      <c r="AC590" s="57">
        <f t="shared" si="94"/>
        <v>0</v>
      </c>
      <c r="AD590" s="57">
        <f t="shared" si="105"/>
        <v>2000</v>
      </c>
      <c r="AE590" s="56">
        <f t="shared" si="102"/>
        <v>13.866666666666674</v>
      </c>
      <c r="AF590" s="57">
        <f t="shared" si="103"/>
        <v>21.168000000000006</v>
      </c>
      <c r="AG590" s="65">
        <f t="shared" si="95"/>
        <v>0</v>
      </c>
      <c r="AH590" s="65">
        <f t="shared" si="96"/>
        <v>0</v>
      </c>
      <c r="AI590" s="65">
        <f t="shared" si="97"/>
        <v>-13.333333333333334</v>
      </c>
      <c r="AJ590" s="65">
        <f t="shared" si="98"/>
        <v>106.66666666666667</v>
      </c>
      <c r="AK590" s="58">
        <f t="shared" si="99"/>
        <v>4</v>
      </c>
      <c r="AL590" s="58">
        <f t="shared" si="100"/>
        <v>2000</v>
      </c>
      <c r="AM590" s="58">
        <f t="shared" si="101"/>
        <v>0</v>
      </c>
    </row>
    <row r="591" spans="27:39" ht="20.100000000000001" customHeight="1" x14ac:dyDescent="0.2">
      <c r="AA591">
        <f t="shared" si="93"/>
        <v>59</v>
      </c>
      <c r="AB591" s="24">
        <f t="shared" si="104"/>
        <v>7.08</v>
      </c>
      <c r="AC591" s="57">
        <f t="shared" si="94"/>
        <v>0</v>
      </c>
      <c r="AD591" s="57">
        <f t="shared" si="105"/>
        <v>2000</v>
      </c>
      <c r="AE591" s="56">
        <f t="shared" si="102"/>
        <v>12.266666666666666</v>
      </c>
      <c r="AF591" s="57">
        <f t="shared" si="103"/>
        <v>20.171999999999997</v>
      </c>
      <c r="AG591" s="65">
        <f t="shared" si="95"/>
        <v>0</v>
      </c>
      <c r="AH591" s="65">
        <f t="shared" si="96"/>
        <v>0</v>
      </c>
      <c r="AI591" s="65">
        <f t="shared" si="97"/>
        <v>-13.333333333333334</v>
      </c>
      <c r="AJ591" s="65">
        <f t="shared" si="98"/>
        <v>106.66666666666667</v>
      </c>
      <c r="AK591" s="58">
        <f t="shared" si="99"/>
        <v>4</v>
      </c>
      <c r="AL591" s="58">
        <f t="shared" si="100"/>
        <v>2000</v>
      </c>
      <c r="AM591" s="58">
        <f t="shared" si="101"/>
        <v>0</v>
      </c>
    </row>
    <row r="592" spans="27:39" ht="20.100000000000001" customHeight="1" x14ac:dyDescent="0.2">
      <c r="AA592">
        <f t="shared" si="93"/>
        <v>60</v>
      </c>
      <c r="AB592" s="24">
        <f t="shared" si="104"/>
        <v>7.2</v>
      </c>
      <c r="AC592" s="57">
        <f t="shared" si="94"/>
        <v>0</v>
      </c>
      <c r="AD592" s="57">
        <f t="shared" si="105"/>
        <v>2000</v>
      </c>
      <c r="AE592" s="56">
        <f t="shared" si="102"/>
        <v>10.666666666666671</v>
      </c>
      <c r="AF592" s="57">
        <f t="shared" si="103"/>
        <v>19.200000000000006</v>
      </c>
      <c r="AG592" s="65">
        <f t="shared" si="95"/>
        <v>0</v>
      </c>
      <c r="AH592" s="65">
        <f t="shared" si="96"/>
        <v>0</v>
      </c>
      <c r="AI592" s="65">
        <f t="shared" si="97"/>
        <v>-13.333333333333334</v>
      </c>
      <c r="AJ592" s="65">
        <f t="shared" si="98"/>
        <v>106.66666666666667</v>
      </c>
      <c r="AK592" s="58">
        <f t="shared" si="99"/>
        <v>4</v>
      </c>
      <c r="AL592" s="58">
        <f t="shared" si="100"/>
        <v>2000</v>
      </c>
      <c r="AM592" s="58">
        <f t="shared" si="101"/>
        <v>0</v>
      </c>
    </row>
    <row r="593" spans="27:39" ht="20.100000000000001" customHeight="1" x14ac:dyDescent="0.2">
      <c r="AA593">
        <f t="shared" si="93"/>
        <v>61</v>
      </c>
      <c r="AB593" s="24">
        <f t="shared" si="104"/>
        <v>7.32</v>
      </c>
      <c r="AC593" s="57">
        <f t="shared" si="94"/>
        <v>0</v>
      </c>
      <c r="AD593" s="57">
        <f t="shared" si="105"/>
        <v>2000</v>
      </c>
      <c r="AE593" s="56">
        <f t="shared" si="102"/>
        <v>9.0666666666666629</v>
      </c>
      <c r="AF593" s="57">
        <f t="shared" si="103"/>
        <v>18.251999999999999</v>
      </c>
      <c r="AG593" s="65">
        <f t="shared" si="95"/>
        <v>0</v>
      </c>
      <c r="AH593" s="65">
        <f t="shared" si="96"/>
        <v>0</v>
      </c>
      <c r="AI593" s="65">
        <f t="shared" si="97"/>
        <v>-13.333333333333334</v>
      </c>
      <c r="AJ593" s="65">
        <f t="shared" si="98"/>
        <v>106.66666666666667</v>
      </c>
      <c r="AK593" s="58">
        <f t="shared" si="99"/>
        <v>4</v>
      </c>
      <c r="AL593" s="58">
        <f t="shared" si="100"/>
        <v>2000</v>
      </c>
      <c r="AM593" s="58">
        <f t="shared" si="101"/>
        <v>0</v>
      </c>
    </row>
    <row r="594" spans="27:39" ht="20.100000000000001" customHeight="1" x14ac:dyDescent="0.2">
      <c r="AA594">
        <f t="shared" si="93"/>
        <v>62</v>
      </c>
      <c r="AB594" s="24">
        <f t="shared" si="104"/>
        <v>7.44</v>
      </c>
      <c r="AC594" s="57">
        <f t="shared" si="94"/>
        <v>0</v>
      </c>
      <c r="AD594" s="57">
        <f t="shared" si="105"/>
        <v>2000</v>
      </c>
      <c r="AE594" s="56">
        <f t="shared" si="102"/>
        <v>7.4666666666666686</v>
      </c>
      <c r="AF594" s="57">
        <f t="shared" si="103"/>
        <v>17.328000000000003</v>
      </c>
      <c r="AG594" s="65">
        <f t="shared" si="95"/>
        <v>0</v>
      </c>
      <c r="AH594" s="65">
        <f t="shared" si="96"/>
        <v>0</v>
      </c>
      <c r="AI594" s="65">
        <f t="shared" si="97"/>
        <v>-13.333333333333334</v>
      </c>
      <c r="AJ594" s="65">
        <f t="shared" si="98"/>
        <v>106.66666666666667</v>
      </c>
      <c r="AK594" s="58">
        <f t="shared" si="99"/>
        <v>4</v>
      </c>
      <c r="AL594" s="58">
        <f t="shared" si="100"/>
        <v>2000</v>
      </c>
      <c r="AM594" s="58">
        <f t="shared" si="101"/>
        <v>0</v>
      </c>
    </row>
    <row r="595" spans="27:39" ht="20.100000000000001" customHeight="1" x14ac:dyDescent="0.2">
      <c r="AA595">
        <f t="shared" si="93"/>
        <v>63</v>
      </c>
      <c r="AB595" s="24">
        <f t="shared" si="104"/>
        <v>7.56</v>
      </c>
      <c r="AC595" s="57">
        <f t="shared" si="94"/>
        <v>0</v>
      </c>
      <c r="AD595" s="57">
        <f t="shared" si="105"/>
        <v>2000</v>
      </c>
      <c r="AE595" s="56">
        <f t="shared" si="102"/>
        <v>5.8666666666666742</v>
      </c>
      <c r="AF595" s="57">
        <f t="shared" si="103"/>
        <v>16.428000000000004</v>
      </c>
      <c r="AG595" s="65">
        <f t="shared" si="95"/>
        <v>0</v>
      </c>
      <c r="AH595" s="65">
        <f t="shared" si="96"/>
        <v>0</v>
      </c>
      <c r="AI595" s="65">
        <f t="shared" si="97"/>
        <v>-13.333333333333334</v>
      </c>
      <c r="AJ595" s="65">
        <f t="shared" si="98"/>
        <v>106.66666666666667</v>
      </c>
      <c r="AK595" s="58">
        <f t="shared" si="99"/>
        <v>4</v>
      </c>
      <c r="AL595" s="58">
        <f t="shared" si="100"/>
        <v>2000</v>
      </c>
      <c r="AM595" s="58">
        <f t="shared" si="101"/>
        <v>0</v>
      </c>
    </row>
    <row r="596" spans="27:39" ht="20.100000000000001" customHeight="1" x14ac:dyDescent="0.2">
      <c r="AA596">
        <f t="shared" si="93"/>
        <v>64</v>
      </c>
      <c r="AB596" s="24">
        <f t="shared" si="104"/>
        <v>7.68</v>
      </c>
      <c r="AC596" s="57">
        <f t="shared" si="94"/>
        <v>0</v>
      </c>
      <c r="AD596" s="57">
        <f t="shared" si="105"/>
        <v>2000</v>
      </c>
      <c r="AE596" s="56">
        <f t="shared" ref="AE596:AE632" si="106" xml:space="preserve"> AJ596 +  AI596*AB596 + AH596*AB596^2*100000/(2*E*I) + AG596*AB596^3*100000/(6*E*I)</f>
        <v>4.2666666666666657</v>
      </c>
      <c r="AF596" s="57">
        <f t="shared" ref="AF596:AF627" si="107" xml:space="preserve"> IF( AB596 &lt;= AK596,  AE596,        AE596 + AL596*(AB596 - AK596)^2*100000/(2*E*I)          )</f>
        <v>15.551999999999998</v>
      </c>
      <c r="AG596" s="65">
        <f t="shared" si="95"/>
        <v>0</v>
      </c>
      <c r="AH596" s="65">
        <f t="shared" si="96"/>
        <v>0</v>
      </c>
      <c r="AI596" s="65">
        <f t="shared" si="97"/>
        <v>-13.333333333333334</v>
      </c>
      <c r="AJ596" s="65">
        <f t="shared" si="98"/>
        <v>106.66666666666667</v>
      </c>
      <c r="AK596" s="58">
        <f t="shared" si="99"/>
        <v>4</v>
      </c>
      <c r="AL596" s="58">
        <f t="shared" si="100"/>
        <v>2000</v>
      </c>
      <c r="AM596" s="58">
        <f t="shared" si="101"/>
        <v>0</v>
      </c>
    </row>
    <row r="597" spans="27:39" ht="20.100000000000001" customHeight="1" x14ac:dyDescent="0.2">
      <c r="AA597">
        <f t="shared" si="93"/>
        <v>65</v>
      </c>
      <c r="AB597" s="24">
        <f t="shared" ref="AB597:AB628" si="108" xml:space="preserve"> L*AA597/100</f>
        <v>7.8</v>
      </c>
      <c r="AC597" s="57">
        <f t="shared" si="94"/>
        <v>0</v>
      </c>
      <c r="AD597" s="57">
        <f t="shared" ref="AD597:AD632" si="109" xml:space="preserve"> IF( AB597 &lt;= AK597,  AH597 + AG597*AB597,    AH597 + AG597*AB597  +  AL597           )</f>
        <v>2000</v>
      </c>
      <c r="AE597" s="56">
        <f t="shared" si="106"/>
        <v>2.6666666666666714</v>
      </c>
      <c r="AF597" s="57">
        <f t="shared" si="107"/>
        <v>14.700000000000005</v>
      </c>
      <c r="AG597" s="65">
        <f t="shared" si="95"/>
        <v>0</v>
      </c>
      <c r="AH597" s="65">
        <f t="shared" si="96"/>
        <v>0</v>
      </c>
      <c r="AI597" s="65">
        <f t="shared" si="97"/>
        <v>-13.333333333333334</v>
      </c>
      <c r="AJ597" s="65">
        <f t="shared" si="98"/>
        <v>106.66666666666667</v>
      </c>
      <c r="AK597" s="58">
        <f t="shared" si="99"/>
        <v>4</v>
      </c>
      <c r="AL597" s="58">
        <f t="shared" si="100"/>
        <v>2000</v>
      </c>
      <c r="AM597" s="58">
        <f t="shared" si="101"/>
        <v>0</v>
      </c>
    </row>
    <row r="598" spans="27:39" ht="20.100000000000001" customHeight="1" x14ac:dyDescent="0.2">
      <c r="AA598">
        <f t="shared" ref="AA598:AA632" si="110">AA597+1</f>
        <v>66</v>
      </c>
      <c r="AB598" s="24">
        <f t="shared" si="108"/>
        <v>7.92</v>
      </c>
      <c r="AC598" s="57">
        <f t="shared" ref="AC598:AC632" si="111" xml:space="preserve"> IF( AB598 &lt;= AK598,   AG598,    AG598  )</f>
        <v>0</v>
      </c>
      <c r="AD598" s="57">
        <f t="shared" si="109"/>
        <v>2000</v>
      </c>
      <c r="AE598" s="56">
        <f t="shared" si="106"/>
        <v>1.0666666666666629</v>
      </c>
      <c r="AF598" s="57">
        <f t="shared" si="107"/>
        <v>13.871999999999995</v>
      </c>
      <c r="AG598" s="65">
        <f t="shared" ref="AG598:AG632" si="112">AG597</f>
        <v>0</v>
      </c>
      <c r="AH598" s="65">
        <f t="shared" ref="AH598:AH632" si="113">AH597</f>
        <v>0</v>
      </c>
      <c r="AI598" s="65">
        <f t="shared" ref="AI598:AI632" si="114">AI597</f>
        <v>-13.333333333333334</v>
      </c>
      <c r="AJ598" s="65">
        <f t="shared" ref="AJ598:AJ632" si="115">AJ597</f>
        <v>106.66666666666667</v>
      </c>
      <c r="AK598" s="58">
        <f t="shared" ref="AK598:AK632" si="116" xml:space="preserve"> AK597</f>
        <v>4</v>
      </c>
      <c r="AL598" s="58">
        <f t="shared" ref="AL598:AL632" si="117" xml:space="preserve"> AL597</f>
        <v>2000</v>
      </c>
      <c r="AM598" s="58">
        <f t="shared" ref="AM598:AM632" si="118">AM597</f>
        <v>0</v>
      </c>
    </row>
    <row r="599" spans="27:39" ht="20.100000000000001" customHeight="1" x14ac:dyDescent="0.2">
      <c r="AA599">
        <f t="shared" si="110"/>
        <v>67</v>
      </c>
      <c r="AB599" s="24">
        <f t="shared" si="108"/>
        <v>8.0399999999999991</v>
      </c>
      <c r="AC599" s="57">
        <f t="shared" si="111"/>
        <v>0</v>
      </c>
      <c r="AD599" s="57">
        <f t="shared" si="109"/>
        <v>2000</v>
      </c>
      <c r="AE599" s="56">
        <f t="shared" si="106"/>
        <v>-0.53333333333331723</v>
      </c>
      <c r="AF599" s="57">
        <f t="shared" si="107"/>
        <v>13.06800000000001</v>
      </c>
      <c r="AG599" s="65">
        <f t="shared" si="112"/>
        <v>0</v>
      </c>
      <c r="AH599" s="65">
        <f t="shared" si="113"/>
        <v>0</v>
      </c>
      <c r="AI599" s="65">
        <f t="shared" si="114"/>
        <v>-13.333333333333334</v>
      </c>
      <c r="AJ599" s="65">
        <f t="shared" si="115"/>
        <v>106.66666666666667</v>
      </c>
      <c r="AK599" s="58">
        <f t="shared" si="116"/>
        <v>4</v>
      </c>
      <c r="AL599" s="58">
        <f t="shared" si="117"/>
        <v>2000</v>
      </c>
      <c r="AM599" s="58">
        <f t="shared" si="118"/>
        <v>0</v>
      </c>
    </row>
    <row r="600" spans="27:39" ht="20.100000000000001" customHeight="1" x14ac:dyDescent="0.2">
      <c r="AA600">
        <f t="shared" si="110"/>
        <v>68</v>
      </c>
      <c r="AB600" s="24">
        <f t="shared" si="108"/>
        <v>8.16</v>
      </c>
      <c r="AC600" s="57">
        <f t="shared" si="111"/>
        <v>0</v>
      </c>
      <c r="AD600" s="57">
        <f t="shared" si="109"/>
        <v>2000</v>
      </c>
      <c r="AE600" s="56">
        <f t="shared" si="106"/>
        <v>-2.13333333333334</v>
      </c>
      <c r="AF600" s="57">
        <f t="shared" si="107"/>
        <v>12.287999999999995</v>
      </c>
      <c r="AG600" s="65">
        <f t="shared" si="112"/>
        <v>0</v>
      </c>
      <c r="AH600" s="65">
        <f t="shared" si="113"/>
        <v>0</v>
      </c>
      <c r="AI600" s="65">
        <f t="shared" si="114"/>
        <v>-13.333333333333334</v>
      </c>
      <c r="AJ600" s="65">
        <f t="shared" si="115"/>
        <v>106.66666666666667</v>
      </c>
      <c r="AK600" s="58">
        <f t="shared" si="116"/>
        <v>4</v>
      </c>
      <c r="AL600" s="58">
        <f t="shared" si="117"/>
        <v>2000</v>
      </c>
      <c r="AM600" s="58">
        <f t="shared" si="118"/>
        <v>0</v>
      </c>
    </row>
    <row r="601" spans="27:39" ht="20.100000000000001" customHeight="1" x14ac:dyDescent="0.2">
      <c r="AA601">
        <f t="shared" si="110"/>
        <v>69</v>
      </c>
      <c r="AB601" s="24">
        <f t="shared" si="108"/>
        <v>8.2799999999999994</v>
      </c>
      <c r="AC601" s="57">
        <f t="shared" si="111"/>
        <v>0</v>
      </c>
      <c r="AD601" s="57">
        <f t="shared" si="109"/>
        <v>2000</v>
      </c>
      <c r="AE601" s="56">
        <f t="shared" si="106"/>
        <v>-3.7333333333333201</v>
      </c>
      <c r="AF601" s="57">
        <f t="shared" si="107"/>
        <v>11.532000000000009</v>
      </c>
      <c r="AG601" s="65">
        <f t="shared" si="112"/>
        <v>0</v>
      </c>
      <c r="AH601" s="65">
        <f t="shared" si="113"/>
        <v>0</v>
      </c>
      <c r="AI601" s="65">
        <f t="shared" si="114"/>
        <v>-13.333333333333334</v>
      </c>
      <c r="AJ601" s="65">
        <f t="shared" si="115"/>
        <v>106.66666666666667</v>
      </c>
      <c r="AK601" s="58">
        <f t="shared" si="116"/>
        <v>4</v>
      </c>
      <c r="AL601" s="58">
        <f t="shared" si="117"/>
        <v>2000</v>
      </c>
      <c r="AM601" s="58">
        <f t="shared" si="118"/>
        <v>0</v>
      </c>
    </row>
    <row r="602" spans="27:39" ht="20.100000000000001" customHeight="1" x14ac:dyDescent="0.2">
      <c r="AA602">
        <f t="shared" si="110"/>
        <v>70</v>
      </c>
      <c r="AB602" s="24">
        <f t="shared" si="108"/>
        <v>8.4</v>
      </c>
      <c r="AC602" s="57">
        <f t="shared" si="111"/>
        <v>0</v>
      </c>
      <c r="AD602" s="57">
        <f t="shared" si="109"/>
        <v>2000</v>
      </c>
      <c r="AE602" s="56">
        <f t="shared" si="106"/>
        <v>-5.3333333333333428</v>
      </c>
      <c r="AF602" s="57">
        <f t="shared" si="107"/>
        <v>10.799999999999994</v>
      </c>
      <c r="AG602" s="65">
        <f t="shared" si="112"/>
        <v>0</v>
      </c>
      <c r="AH602" s="65">
        <f t="shared" si="113"/>
        <v>0</v>
      </c>
      <c r="AI602" s="65">
        <f t="shared" si="114"/>
        <v>-13.333333333333334</v>
      </c>
      <c r="AJ602" s="65">
        <f t="shared" si="115"/>
        <v>106.66666666666667</v>
      </c>
      <c r="AK602" s="58">
        <f t="shared" si="116"/>
        <v>4</v>
      </c>
      <c r="AL602" s="58">
        <f t="shared" si="117"/>
        <v>2000</v>
      </c>
      <c r="AM602" s="58">
        <f t="shared" si="118"/>
        <v>0</v>
      </c>
    </row>
    <row r="603" spans="27:39" ht="20.100000000000001" customHeight="1" x14ac:dyDescent="0.2">
      <c r="AA603">
        <f t="shared" si="110"/>
        <v>71</v>
      </c>
      <c r="AB603" s="24">
        <f t="shared" si="108"/>
        <v>8.52</v>
      </c>
      <c r="AC603" s="57">
        <f t="shared" si="111"/>
        <v>0</v>
      </c>
      <c r="AD603" s="57">
        <f t="shared" si="109"/>
        <v>2000</v>
      </c>
      <c r="AE603" s="56">
        <f t="shared" si="106"/>
        <v>-6.9333333333333229</v>
      </c>
      <c r="AF603" s="57">
        <f t="shared" si="107"/>
        <v>10.092000000000006</v>
      </c>
      <c r="AG603" s="65">
        <f t="shared" si="112"/>
        <v>0</v>
      </c>
      <c r="AH603" s="65">
        <f t="shared" si="113"/>
        <v>0</v>
      </c>
      <c r="AI603" s="65">
        <f t="shared" si="114"/>
        <v>-13.333333333333334</v>
      </c>
      <c r="AJ603" s="65">
        <f t="shared" si="115"/>
        <v>106.66666666666667</v>
      </c>
      <c r="AK603" s="58">
        <f t="shared" si="116"/>
        <v>4</v>
      </c>
      <c r="AL603" s="58">
        <f t="shared" si="117"/>
        <v>2000</v>
      </c>
      <c r="AM603" s="58">
        <f t="shared" si="118"/>
        <v>0</v>
      </c>
    </row>
    <row r="604" spans="27:39" ht="20.100000000000001" customHeight="1" x14ac:dyDescent="0.2">
      <c r="AA604">
        <f t="shared" si="110"/>
        <v>72</v>
      </c>
      <c r="AB604" s="24">
        <f t="shared" si="108"/>
        <v>8.64</v>
      </c>
      <c r="AC604" s="57">
        <f t="shared" si="111"/>
        <v>0</v>
      </c>
      <c r="AD604" s="57">
        <f t="shared" si="109"/>
        <v>2000</v>
      </c>
      <c r="AE604" s="56">
        <f t="shared" si="106"/>
        <v>-8.5333333333333456</v>
      </c>
      <c r="AF604" s="57">
        <f t="shared" si="107"/>
        <v>9.4079999999999906</v>
      </c>
      <c r="AG604" s="65">
        <f t="shared" si="112"/>
        <v>0</v>
      </c>
      <c r="AH604" s="65">
        <f t="shared" si="113"/>
        <v>0</v>
      </c>
      <c r="AI604" s="65">
        <f t="shared" si="114"/>
        <v>-13.333333333333334</v>
      </c>
      <c r="AJ604" s="65">
        <f t="shared" si="115"/>
        <v>106.66666666666667</v>
      </c>
      <c r="AK604" s="58">
        <f t="shared" si="116"/>
        <v>4</v>
      </c>
      <c r="AL604" s="58">
        <f t="shared" si="117"/>
        <v>2000</v>
      </c>
      <c r="AM604" s="58">
        <f t="shared" si="118"/>
        <v>0</v>
      </c>
    </row>
    <row r="605" spans="27:39" ht="20.100000000000001" customHeight="1" x14ac:dyDescent="0.2">
      <c r="AA605">
        <f t="shared" si="110"/>
        <v>73</v>
      </c>
      <c r="AB605" s="24">
        <f t="shared" si="108"/>
        <v>8.76</v>
      </c>
      <c r="AC605" s="57">
        <f t="shared" si="111"/>
        <v>0</v>
      </c>
      <c r="AD605" s="57">
        <f t="shared" si="109"/>
        <v>2000</v>
      </c>
      <c r="AE605" s="56">
        <f t="shared" si="106"/>
        <v>-10.133333333333326</v>
      </c>
      <c r="AF605" s="57">
        <f t="shared" si="107"/>
        <v>8.7480000000000082</v>
      </c>
      <c r="AG605" s="65">
        <f t="shared" si="112"/>
        <v>0</v>
      </c>
      <c r="AH605" s="65">
        <f t="shared" si="113"/>
        <v>0</v>
      </c>
      <c r="AI605" s="65">
        <f t="shared" si="114"/>
        <v>-13.333333333333334</v>
      </c>
      <c r="AJ605" s="65">
        <f t="shared" si="115"/>
        <v>106.66666666666667</v>
      </c>
      <c r="AK605" s="58">
        <f t="shared" si="116"/>
        <v>4</v>
      </c>
      <c r="AL605" s="58">
        <f t="shared" si="117"/>
        <v>2000</v>
      </c>
      <c r="AM605" s="58">
        <f t="shared" si="118"/>
        <v>0</v>
      </c>
    </row>
    <row r="606" spans="27:39" ht="20.100000000000001" customHeight="1" x14ac:dyDescent="0.2">
      <c r="AA606">
        <f t="shared" si="110"/>
        <v>74</v>
      </c>
      <c r="AB606" s="24">
        <f t="shared" si="108"/>
        <v>8.8800000000000008</v>
      </c>
      <c r="AC606" s="57">
        <f t="shared" si="111"/>
        <v>0</v>
      </c>
      <c r="AD606" s="57">
        <f t="shared" si="109"/>
        <v>2000</v>
      </c>
      <c r="AE606" s="56">
        <f t="shared" si="106"/>
        <v>-11.733333333333348</v>
      </c>
      <c r="AF606" s="57">
        <f t="shared" si="107"/>
        <v>8.1119999999999877</v>
      </c>
      <c r="AG606" s="65">
        <f t="shared" si="112"/>
        <v>0</v>
      </c>
      <c r="AH606" s="65">
        <f t="shared" si="113"/>
        <v>0</v>
      </c>
      <c r="AI606" s="65">
        <f t="shared" si="114"/>
        <v>-13.333333333333334</v>
      </c>
      <c r="AJ606" s="65">
        <f t="shared" si="115"/>
        <v>106.66666666666667</v>
      </c>
      <c r="AK606" s="58">
        <f t="shared" si="116"/>
        <v>4</v>
      </c>
      <c r="AL606" s="58">
        <f t="shared" si="117"/>
        <v>2000</v>
      </c>
      <c r="AM606" s="58">
        <f t="shared" si="118"/>
        <v>0</v>
      </c>
    </row>
    <row r="607" spans="27:39" ht="20.100000000000001" customHeight="1" x14ac:dyDescent="0.2">
      <c r="AA607">
        <f t="shared" si="110"/>
        <v>75</v>
      </c>
      <c r="AB607" s="24">
        <f t="shared" si="108"/>
        <v>9</v>
      </c>
      <c r="AC607" s="57">
        <f t="shared" si="111"/>
        <v>0</v>
      </c>
      <c r="AD607" s="57">
        <f t="shared" si="109"/>
        <v>2000</v>
      </c>
      <c r="AE607" s="56">
        <f t="shared" si="106"/>
        <v>-13.333333333333329</v>
      </c>
      <c r="AF607" s="57">
        <f t="shared" si="107"/>
        <v>7.5000000000000036</v>
      </c>
      <c r="AG607" s="65">
        <f t="shared" si="112"/>
        <v>0</v>
      </c>
      <c r="AH607" s="65">
        <f t="shared" si="113"/>
        <v>0</v>
      </c>
      <c r="AI607" s="65">
        <f t="shared" si="114"/>
        <v>-13.333333333333334</v>
      </c>
      <c r="AJ607" s="65">
        <f t="shared" si="115"/>
        <v>106.66666666666667</v>
      </c>
      <c r="AK607" s="58">
        <f t="shared" si="116"/>
        <v>4</v>
      </c>
      <c r="AL607" s="58">
        <f t="shared" si="117"/>
        <v>2000</v>
      </c>
      <c r="AM607" s="58">
        <f t="shared" si="118"/>
        <v>0</v>
      </c>
    </row>
    <row r="608" spans="27:39" ht="20.100000000000001" customHeight="1" x14ac:dyDescent="0.2">
      <c r="AA608">
        <f t="shared" si="110"/>
        <v>76</v>
      </c>
      <c r="AB608" s="24">
        <f t="shared" si="108"/>
        <v>9.1199999999999992</v>
      </c>
      <c r="AC608" s="57">
        <f t="shared" si="111"/>
        <v>0</v>
      </c>
      <c r="AD608" s="57">
        <f t="shared" si="109"/>
        <v>2000</v>
      </c>
      <c r="AE608" s="56">
        <f t="shared" si="106"/>
        <v>-14.933333333333323</v>
      </c>
      <c r="AF608" s="57">
        <f t="shared" si="107"/>
        <v>6.9120000000000026</v>
      </c>
      <c r="AG608" s="65">
        <f t="shared" si="112"/>
        <v>0</v>
      </c>
      <c r="AH608" s="65">
        <f t="shared" si="113"/>
        <v>0</v>
      </c>
      <c r="AI608" s="65">
        <f t="shared" si="114"/>
        <v>-13.333333333333334</v>
      </c>
      <c r="AJ608" s="65">
        <f t="shared" si="115"/>
        <v>106.66666666666667</v>
      </c>
      <c r="AK608" s="58">
        <f t="shared" si="116"/>
        <v>4</v>
      </c>
      <c r="AL608" s="58">
        <f t="shared" si="117"/>
        <v>2000</v>
      </c>
      <c r="AM608" s="58">
        <f t="shared" si="118"/>
        <v>0</v>
      </c>
    </row>
    <row r="609" spans="27:39" ht="20.100000000000001" customHeight="1" x14ac:dyDescent="0.2">
      <c r="AA609">
        <f t="shared" si="110"/>
        <v>77</v>
      </c>
      <c r="AB609" s="24">
        <f t="shared" si="108"/>
        <v>9.24</v>
      </c>
      <c r="AC609" s="57">
        <f t="shared" si="111"/>
        <v>0</v>
      </c>
      <c r="AD609" s="57">
        <f t="shared" si="109"/>
        <v>2000</v>
      </c>
      <c r="AE609" s="56">
        <f t="shared" si="106"/>
        <v>-16.533333333333331</v>
      </c>
      <c r="AF609" s="57">
        <f t="shared" si="107"/>
        <v>6.3480000000000025</v>
      </c>
      <c r="AG609" s="65">
        <f t="shared" si="112"/>
        <v>0</v>
      </c>
      <c r="AH609" s="65">
        <f t="shared" si="113"/>
        <v>0</v>
      </c>
      <c r="AI609" s="65">
        <f t="shared" si="114"/>
        <v>-13.333333333333334</v>
      </c>
      <c r="AJ609" s="65">
        <f t="shared" si="115"/>
        <v>106.66666666666667</v>
      </c>
      <c r="AK609" s="58">
        <f t="shared" si="116"/>
        <v>4</v>
      </c>
      <c r="AL609" s="58">
        <f t="shared" si="117"/>
        <v>2000</v>
      </c>
      <c r="AM609" s="58">
        <f t="shared" si="118"/>
        <v>0</v>
      </c>
    </row>
    <row r="610" spans="27:39" ht="20.100000000000001" customHeight="1" x14ac:dyDescent="0.2">
      <c r="AA610">
        <f t="shared" si="110"/>
        <v>78</v>
      </c>
      <c r="AB610" s="24">
        <f t="shared" si="108"/>
        <v>9.36</v>
      </c>
      <c r="AC610" s="57">
        <f t="shared" si="111"/>
        <v>0</v>
      </c>
      <c r="AD610" s="57">
        <f t="shared" si="109"/>
        <v>2000</v>
      </c>
      <c r="AE610" s="56">
        <f t="shared" si="106"/>
        <v>-18.133333333333326</v>
      </c>
      <c r="AF610" s="57">
        <f t="shared" si="107"/>
        <v>5.8080000000000034</v>
      </c>
      <c r="AG610" s="65">
        <f t="shared" si="112"/>
        <v>0</v>
      </c>
      <c r="AH610" s="65">
        <f t="shared" si="113"/>
        <v>0</v>
      </c>
      <c r="AI610" s="65">
        <f t="shared" si="114"/>
        <v>-13.333333333333334</v>
      </c>
      <c r="AJ610" s="65">
        <f t="shared" si="115"/>
        <v>106.66666666666667</v>
      </c>
      <c r="AK610" s="58">
        <f t="shared" si="116"/>
        <v>4</v>
      </c>
      <c r="AL610" s="58">
        <f t="shared" si="117"/>
        <v>2000</v>
      </c>
      <c r="AM610" s="58">
        <f t="shared" si="118"/>
        <v>0</v>
      </c>
    </row>
    <row r="611" spans="27:39" ht="20.100000000000001" customHeight="1" x14ac:dyDescent="0.2">
      <c r="AA611">
        <f t="shared" si="110"/>
        <v>79</v>
      </c>
      <c r="AB611" s="24">
        <f t="shared" si="108"/>
        <v>9.48</v>
      </c>
      <c r="AC611" s="57">
        <f t="shared" si="111"/>
        <v>0</v>
      </c>
      <c r="AD611" s="57">
        <f t="shared" si="109"/>
        <v>2000</v>
      </c>
      <c r="AE611" s="56">
        <f t="shared" si="106"/>
        <v>-19.733333333333334</v>
      </c>
      <c r="AF611" s="57">
        <f t="shared" si="107"/>
        <v>5.2920000000000016</v>
      </c>
      <c r="AG611" s="65">
        <f t="shared" si="112"/>
        <v>0</v>
      </c>
      <c r="AH611" s="65">
        <f t="shared" si="113"/>
        <v>0</v>
      </c>
      <c r="AI611" s="65">
        <f t="shared" si="114"/>
        <v>-13.333333333333334</v>
      </c>
      <c r="AJ611" s="65">
        <f t="shared" si="115"/>
        <v>106.66666666666667</v>
      </c>
      <c r="AK611" s="58">
        <f t="shared" si="116"/>
        <v>4</v>
      </c>
      <c r="AL611" s="58">
        <f t="shared" si="117"/>
        <v>2000</v>
      </c>
      <c r="AM611" s="58">
        <f t="shared" si="118"/>
        <v>0</v>
      </c>
    </row>
    <row r="612" spans="27:39" ht="20.100000000000001" customHeight="1" x14ac:dyDescent="0.2">
      <c r="AA612">
        <f t="shared" si="110"/>
        <v>80</v>
      </c>
      <c r="AB612" s="24">
        <f t="shared" si="108"/>
        <v>9.6</v>
      </c>
      <c r="AC612" s="57">
        <f t="shared" si="111"/>
        <v>0</v>
      </c>
      <c r="AD612" s="57">
        <f t="shared" si="109"/>
        <v>2000</v>
      </c>
      <c r="AE612" s="56">
        <f t="shared" si="106"/>
        <v>-21.333333333333329</v>
      </c>
      <c r="AF612" s="57">
        <f t="shared" si="107"/>
        <v>4.8000000000000007</v>
      </c>
      <c r="AG612" s="65">
        <f t="shared" si="112"/>
        <v>0</v>
      </c>
      <c r="AH612" s="65">
        <f t="shared" si="113"/>
        <v>0</v>
      </c>
      <c r="AI612" s="65">
        <f t="shared" si="114"/>
        <v>-13.333333333333334</v>
      </c>
      <c r="AJ612" s="65">
        <f t="shared" si="115"/>
        <v>106.66666666666667</v>
      </c>
      <c r="AK612" s="58">
        <f t="shared" si="116"/>
        <v>4</v>
      </c>
      <c r="AL612" s="58">
        <f t="shared" si="117"/>
        <v>2000</v>
      </c>
      <c r="AM612" s="58">
        <f t="shared" si="118"/>
        <v>0</v>
      </c>
    </row>
    <row r="613" spans="27:39" ht="20.100000000000001" customHeight="1" x14ac:dyDescent="0.2">
      <c r="AA613">
        <f t="shared" si="110"/>
        <v>81</v>
      </c>
      <c r="AB613" s="24">
        <f t="shared" si="108"/>
        <v>9.7200000000000006</v>
      </c>
      <c r="AC613" s="57">
        <f t="shared" si="111"/>
        <v>0</v>
      </c>
      <c r="AD613" s="57">
        <f t="shared" si="109"/>
        <v>2000</v>
      </c>
      <c r="AE613" s="56">
        <f t="shared" si="106"/>
        <v>-22.933333333333351</v>
      </c>
      <c r="AF613" s="57">
        <f t="shared" si="107"/>
        <v>4.3319999999999901</v>
      </c>
      <c r="AG613" s="65">
        <f t="shared" si="112"/>
        <v>0</v>
      </c>
      <c r="AH613" s="65">
        <f t="shared" si="113"/>
        <v>0</v>
      </c>
      <c r="AI613" s="65">
        <f t="shared" si="114"/>
        <v>-13.333333333333334</v>
      </c>
      <c r="AJ613" s="65">
        <f t="shared" si="115"/>
        <v>106.66666666666667</v>
      </c>
      <c r="AK613" s="58">
        <f t="shared" si="116"/>
        <v>4</v>
      </c>
      <c r="AL613" s="58">
        <f t="shared" si="117"/>
        <v>2000</v>
      </c>
      <c r="AM613" s="58">
        <f t="shared" si="118"/>
        <v>0</v>
      </c>
    </row>
    <row r="614" spans="27:39" ht="20.100000000000001" customHeight="1" x14ac:dyDescent="0.2">
      <c r="AA614">
        <f t="shared" si="110"/>
        <v>82</v>
      </c>
      <c r="AB614" s="24">
        <f t="shared" si="108"/>
        <v>9.84</v>
      </c>
      <c r="AC614" s="57">
        <f t="shared" si="111"/>
        <v>0</v>
      </c>
      <c r="AD614" s="57">
        <f t="shared" si="109"/>
        <v>2000</v>
      </c>
      <c r="AE614" s="56">
        <f t="shared" si="106"/>
        <v>-24.533333333333346</v>
      </c>
      <c r="AF614" s="57">
        <f t="shared" si="107"/>
        <v>3.8879999999999875</v>
      </c>
      <c r="AG614" s="65">
        <f t="shared" si="112"/>
        <v>0</v>
      </c>
      <c r="AH614" s="65">
        <f t="shared" si="113"/>
        <v>0</v>
      </c>
      <c r="AI614" s="65">
        <f t="shared" si="114"/>
        <v>-13.333333333333334</v>
      </c>
      <c r="AJ614" s="65">
        <f t="shared" si="115"/>
        <v>106.66666666666667</v>
      </c>
      <c r="AK614" s="58">
        <f t="shared" si="116"/>
        <v>4</v>
      </c>
      <c r="AL614" s="58">
        <f t="shared" si="117"/>
        <v>2000</v>
      </c>
      <c r="AM614" s="58">
        <f t="shared" si="118"/>
        <v>0</v>
      </c>
    </row>
    <row r="615" spans="27:39" ht="20.100000000000001" customHeight="1" x14ac:dyDescent="0.2">
      <c r="AA615">
        <f t="shared" si="110"/>
        <v>83</v>
      </c>
      <c r="AB615" s="24">
        <f t="shared" si="108"/>
        <v>9.9600000000000009</v>
      </c>
      <c r="AC615" s="57">
        <f t="shared" si="111"/>
        <v>0</v>
      </c>
      <c r="AD615" s="57">
        <f t="shared" si="109"/>
        <v>2000</v>
      </c>
      <c r="AE615" s="56">
        <f t="shared" si="106"/>
        <v>-26.13333333333334</v>
      </c>
      <c r="AF615" s="57">
        <f t="shared" si="107"/>
        <v>3.4680000000000035</v>
      </c>
      <c r="AG615" s="65">
        <f t="shared" si="112"/>
        <v>0</v>
      </c>
      <c r="AH615" s="65">
        <f t="shared" si="113"/>
        <v>0</v>
      </c>
      <c r="AI615" s="65">
        <f t="shared" si="114"/>
        <v>-13.333333333333334</v>
      </c>
      <c r="AJ615" s="65">
        <f t="shared" si="115"/>
        <v>106.66666666666667</v>
      </c>
      <c r="AK615" s="58">
        <f t="shared" si="116"/>
        <v>4</v>
      </c>
      <c r="AL615" s="58">
        <f t="shared" si="117"/>
        <v>2000</v>
      </c>
      <c r="AM615" s="58">
        <f t="shared" si="118"/>
        <v>0</v>
      </c>
    </row>
    <row r="616" spans="27:39" ht="20.100000000000001" customHeight="1" x14ac:dyDescent="0.2">
      <c r="AA616">
        <f t="shared" si="110"/>
        <v>84</v>
      </c>
      <c r="AB616" s="24">
        <f t="shared" si="108"/>
        <v>10.08</v>
      </c>
      <c r="AC616" s="57">
        <f t="shared" si="111"/>
        <v>0</v>
      </c>
      <c r="AD616" s="57">
        <f t="shared" si="109"/>
        <v>2000</v>
      </c>
      <c r="AE616" s="56">
        <f t="shared" si="106"/>
        <v>-27.733333333333334</v>
      </c>
      <c r="AF616" s="57">
        <f t="shared" si="107"/>
        <v>3.0719999999999992</v>
      </c>
      <c r="AG616" s="65">
        <f t="shared" si="112"/>
        <v>0</v>
      </c>
      <c r="AH616" s="65">
        <f t="shared" si="113"/>
        <v>0</v>
      </c>
      <c r="AI616" s="65">
        <f t="shared" si="114"/>
        <v>-13.333333333333334</v>
      </c>
      <c r="AJ616" s="65">
        <f t="shared" si="115"/>
        <v>106.66666666666667</v>
      </c>
      <c r="AK616" s="58">
        <f t="shared" si="116"/>
        <v>4</v>
      </c>
      <c r="AL616" s="58">
        <f t="shared" si="117"/>
        <v>2000</v>
      </c>
      <c r="AM616" s="58">
        <f t="shared" si="118"/>
        <v>0</v>
      </c>
    </row>
    <row r="617" spans="27:39" ht="20.100000000000001" customHeight="1" x14ac:dyDescent="0.2">
      <c r="AA617">
        <f t="shared" si="110"/>
        <v>85</v>
      </c>
      <c r="AB617" s="24">
        <f t="shared" si="108"/>
        <v>10.199999999999999</v>
      </c>
      <c r="AC617" s="57">
        <f t="shared" si="111"/>
        <v>0</v>
      </c>
      <c r="AD617" s="57">
        <f t="shared" si="109"/>
        <v>2000</v>
      </c>
      <c r="AE617" s="56">
        <f t="shared" si="106"/>
        <v>-29.333333333333329</v>
      </c>
      <c r="AF617" s="57">
        <f t="shared" si="107"/>
        <v>2.6999999999999957</v>
      </c>
      <c r="AG617" s="65">
        <f t="shared" si="112"/>
        <v>0</v>
      </c>
      <c r="AH617" s="65">
        <f t="shared" si="113"/>
        <v>0</v>
      </c>
      <c r="AI617" s="65">
        <f t="shared" si="114"/>
        <v>-13.333333333333334</v>
      </c>
      <c r="AJ617" s="65">
        <f t="shared" si="115"/>
        <v>106.66666666666667</v>
      </c>
      <c r="AK617" s="58">
        <f t="shared" si="116"/>
        <v>4</v>
      </c>
      <c r="AL617" s="58">
        <f t="shared" si="117"/>
        <v>2000</v>
      </c>
      <c r="AM617" s="58">
        <f t="shared" si="118"/>
        <v>0</v>
      </c>
    </row>
    <row r="618" spans="27:39" ht="20.100000000000001" customHeight="1" x14ac:dyDescent="0.2">
      <c r="AA618">
        <f t="shared" si="110"/>
        <v>86</v>
      </c>
      <c r="AB618" s="24">
        <f t="shared" si="108"/>
        <v>10.32</v>
      </c>
      <c r="AC618" s="57">
        <f t="shared" si="111"/>
        <v>0</v>
      </c>
      <c r="AD618" s="57">
        <f t="shared" si="109"/>
        <v>2000</v>
      </c>
      <c r="AE618" s="56">
        <f t="shared" si="106"/>
        <v>-30.933333333333351</v>
      </c>
      <c r="AF618" s="57">
        <f t="shared" si="107"/>
        <v>2.3519999999999897</v>
      </c>
      <c r="AG618" s="65">
        <f t="shared" si="112"/>
        <v>0</v>
      </c>
      <c r="AH618" s="65">
        <f t="shared" si="113"/>
        <v>0</v>
      </c>
      <c r="AI618" s="65">
        <f t="shared" si="114"/>
        <v>-13.333333333333334</v>
      </c>
      <c r="AJ618" s="65">
        <f t="shared" si="115"/>
        <v>106.66666666666667</v>
      </c>
      <c r="AK618" s="58">
        <f t="shared" si="116"/>
        <v>4</v>
      </c>
      <c r="AL618" s="58">
        <f t="shared" si="117"/>
        <v>2000</v>
      </c>
      <c r="AM618" s="58">
        <f t="shared" si="118"/>
        <v>0</v>
      </c>
    </row>
    <row r="619" spans="27:39" ht="20.100000000000001" customHeight="1" x14ac:dyDescent="0.2">
      <c r="AA619">
        <f t="shared" si="110"/>
        <v>87</v>
      </c>
      <c r="AB619" s="24">
        <f t="shared" si="108"/>
        <v>10.44</v>
      </c>
      <c r="AC619" s="57">
        <f t="shared" si="111"/>
        <v>0</v>
      </c>
      <c r="AD619" s="57">
        <f t="shared" si="109"/>
        <v>2000</v>
      </c>
      <c r="AE619" s="56">
        <f t="shared" si="106"/>
        <v>-32.533333333333317</v>
      </c>
      <c r="AF619" s="57">
        <f t="shared" si="107"/>
        <v>2.0280000000000058</v>
      </c>
      <c r="AG619" s="65">
        <f t="shared" si="112"/>
        <v>0</v>
      </c>
      <c r="AH619" s="65">
        <f t="shared" si="113"/>
        <v>0</v>
      </c>
      <c r="AI619" s="65">
        <f t="shared" si="114"/>
        <v>-13.333333333333334</v>
      </c>
      <c r="AJ619" s="65">
        <f t="shared" si="115"/>
        <v>106.66666666666667</v>
      </c>
      <c r="AK619" s="58">
        <f t="shared" si="116"/>
        <v>4</v>
      </c>
      <c r="AL619" s="58">
        <f t="shared" si="117"/>
        <v>2000</v>
      </c>
      <c r="AM619" s="58">
        <f t="shared" si="118"/>
        <v>0</v>
      </c>
    </row>
    <row r="620" spans="27:39" ht="20.100000000000001" customHeight="1" x14ac:dyDescent="0.2">
      <c r="AA620">
        <f t="shared" si="110"/>
        <v>88</v>
      </c>
      <c r="AB620" s="24">
        <f t="shared" si="108"/>
        <v>10.56</v>
      </c>
      <c r="AC620" s="57">
        <f t="shared" si="111"/>
        <v>0</v>
      </c>
      <c r="AD620" s="57">
        <f t="shared" si="109"/>
        <v>2000</v>
      </c>
      <c r="AE620" s="56">
        <f t="shared" si="106"/>
        <v>-34.13333333333334</v>
      </c>
      <c r="AF620" s="57">
        <f t="shared" si="107"/>
        <v>1.7280000000000015</v>
      </c>
      <c r="AG620" s="65">
        <f t="shared" si="112"/>
        <v>0</v>
      </c>
      <c r="AH620" s="65">
        <f t="shared" si="113"/>
        <v>0</v>
      </c>
      <c r="AI620" s="65">
        <f t="shared" si="114"/>
        <v>-13.333333333333334</v>
      </c>
      <c r="AJ620" s="65">
        <f t="shared" si="115"/>
        <v>106.66666666666667</v>
      </c>
      <c r="AK620" s="58">
        <f t="shared" si="116"/>
        <v>4</v>
      </c>
      <c r="AL620" s="58">
        <f t="shared" si="117"/>
        <v>2000</v>
      </c>
      <c r="AM620" s="58">
        <f t="shared" si="118"/>
        <v>0</v>
      </c>
    </row>
    <row r="621" spans="27:39" ht="20.100000000000001" customHeight="1" x14ac:dyDescent="0.2">
      <c r="AA621">
        <f t="shared" si="110"/>
        <v>89</v>
      </c>
      <c r="AB621" s="24">
        <f t="shared" si="108"/>
        <v>10.68</v>
      </c>
      <c r="AC621" s="57">
        <f t="shared" si="111"/>
        <v>0</v>
      </c>
      <c r="AD621" s="57">
        <f t="shared" si="109"/>
        <v>2000</v>
      </c>
      <c r="AE621" s="56">
        <f t="shared" si="106"/>
        <v>-35.733333333333334</v>
      </c>
      <c r="AF621" s="57">
        <f t="shared" si="107"/>
        <v>1.4519999999999982</v>
      </c>
      <c r="AG621" s="65">
        <f t="shared" si="112"/>
        <v>0</v>
      </c>
      <c r="AH621" s="65">
        <f t="shared" si="113"/>
        <v>0</v>
      </c>
      <c r="AI621" s="65">
        <f t="shared" si="114"/>
        <v>-13.333333333333334</v>
      </c>
      <c r="AJ621" s="65">
        <f t="shared" si="115"/>
        <v>106.66666666666667</v>
      </c>
      <c r="AK621" s="58">
        <f t="shared" si="116"/>
        <v>4</v>
      </c>
      <c r="AL621" s="58">
        <f t="shared" si="117"/>
        <v>2000</v>
      </c>
      <c r="AM621" s="58">
        <f t="shared" si="118"/>
        <v>0</v>
      </c>
    </row>
    <row r="622" spans="27:39" ht="20.100000000000001" customHeight="1" x14ac:dyDescent="0.2">
      <c r="AA622">
        <f t="shared" si="110"/>
        <v>90</v>
      </c>
      <c r="AB622" s="24">
        <f t="shared" si="108"/>
        <v>10.8</v>
      </c>
      <c r="AC622" s="57">
        <f t="shared" si="111"/>
        <v>0</v>
      </c>
      <c r="AD622" s="57">
        <f t="shared" si="109"/>
        <v>2000</v>
      </c>
      <c r="AE622" s="56">
        <f t="shared" si="106"/>
        <v>-37.333333333333357</v>
      </c>
      <c r="AF622" s="57">
        <f t="shared" si="107"/>
        <v>1.1999999999999815</v>
      </c>
      <c r="AG622" s="65">
        <f t="shared" si="112"/>
        <v>0</v>
      </c>
      <c r="AH622" s="65">
        <f t="shared" si="113"/>
        <v>0</v>
      </c>
      <c r="AI622" s="65">
        <f t="shared" si="114"/>
        <v>-13.333333333333334</v>
      </c>
      <c r="AJ622" s="65">
        <f t="shared" si="115"/>
        <v>106.66666666666667</v>
      </c>
      <c r="AK622" s="58">
        <f t="shared" si="116"/>
        <v>4</v>
      </c>
      <c r="AL622" s="58">
        <f t="shared" si="117"/>
        <v>2000</v>
      </c>
      <c r="AM622" s="58">
        <f t="shared" si="118"/>
        <v>0</v>
      </c>
    </row>
    <row r="623" spans="27:39" ht="20.100000000000001" customHeight="1" x14ac:dyDescent="0.2">
      <c r="AA623">
        <f t="shared" si="110"/>
        <v>91</v>
      </c>
      <c r="AB623" s="24">
        <f t="shared" si="108"/>
        <v>10.92</v>
      </c>
      <c r="AC623" s="57">
        <f t="shared" si="111"/>
        <v>0</v>
      </c>
      <c r="AD623" s="57">
        <f t="shared" si="109"/>
        <v>2000</v>
      </c>
      <c r="AE623" s="56">
        <f t="shared" si="106"/>
        <v>-38.933333333333323</v>
      </c>
      <c r="AF623" s="57">
        <f t="shared" si="107"/>
        <v>0.97200000000000841</v>
      </c>
      <c r="AG623" s="65">
        <f t="shared" si="112"/>
        <v>0</v>
      </c>
      <c r="AH623" s="65">
        <f t="shared" si="113"/>
        <v>0</v>
      </c>
      <c r="AI623" s="65">
        <f t="shared" si="114"/>
        <v>-13.333333333333334</v>
      </c>
      <c r="AJ623" s="65">
        <f t="shared" si="115"/>
        <v>106.66666666666667</v>
      </c>
      <c r="AK623" s="58">
        <f t="shared" si="116"/>
        <v>4</v>
      </c>
      <c r="AL623" s="58">
        <f t="shared" si="117"/>
        <v>2000</v>
      </c>
      <c r="AM623" s="58">
        <f t="shared" si="118"/>
        <v>0</v>
      </c>
    </row>
    <row r="624" spans="27:39" ht="20.100000000000001" customHeight="1" x14ac:dyDescent="0.2">
      <c r="AA624">
        <f t="shared" si="110"/>
        <v>92</v>
      </c>
      <c r="AB624" s="24">
        <f t="shared" si="108"/>
        <v>11.04</v>
      </c>
      <c r="AC624" s="57">
        <f t="shared" si="111"/>
        <v>0</v>
      </c>
      <c r="AD624" s="57">
        <f t="shared" si="109"/>
        <v>2000</v>
      </c>
      <c r="AE624" s="56">
        <f t="shared" si="106"/>
        <v>-40.533333333333317</v>
      </c>
      <c r="AF624" s="57">
        <f t="shared" si="107"/>
        <v>0.76800000000000779</v>
      </c>
      <c r="AG624" s="65">
        <f t="shared" si="112"/>
        <v>0</v>
      </c>
      <c r="AH624" s="65">
        <f t="shared" si="113"/>
        <v>0</v>
      </c>
      <c r="AI624" s="65">
        <f t="shared" si="114"/>
        <v>-13.333333333333334</v>
      </c>
      <c r="AJ624" s="65">
        <f t="shared" si="115"/>
        <v>106.66666666666667</v>
      </c>
      <c r="AK624" s="58">
        <f t="shared" si="116"/>
        <v>4</v>
      </c>
      <c r="AL624" s="58">
        <f t="shared" si="117"/>
        <v>2000</v>
      </c>
      <c r="AM624" s="58">
        <f t="shared" si="118"/>
        <v>0</v>
      </c>
    </row>
    <row r="625" spans="25:39" ht="20.100000000000001" customHeight="1" x14ac:dyDescent="0.2">
      <c r="AA625">
        <f t="shared" si="110"/>
        <v>93</v>
      </c>
      <c r="AB625" s="24">
        <f t="shared" si="108"/>
        <v>11.16</v>
      </c>
      <c r="AC625" s="57">
        <f t="shared" si="111"/>
        <v>0</v>
      </c>
      <c r="AD625" s="57">
        <f t="shared" si="109"/>
        <v>2000</v>
      </c>
      <c r="AE625" s="56">
        <f t="shared" si="106"/>
        <v>-42.13333333333334</v>
      </c>
      <c r="AF625" s="57">
        <f t="shared" si="107"/>
        <v>0.58799999999999386</v>
      </c>
      <c r="AG625" s="65">
        <f t="shared" si="112"/>
        <v>0</v>
      </c>
      <c r="AH625" s="65">
        <f t="shared" si="113"/>
        <v>0</v>
      </c>
      <c r="AI625" s="65">
        <f t="shared" si="114"/>
        <v>-13.333333333333334</v>
      </c>
      <c r="AJ625" s="65">
        <f t="shared" si="115"/>
        <v>106.66666666666667</v>
      </c>
      <c r="AK625" s="58">
        <f t="shared" si="116"/>
        <v>4</v>
      </c>
      <c r="AL625" s="58">
        <f t="shared" si="117"/>
        <v>2000</v>
      </c>
      <c r="AM625" s="58">
        <f t="shared" si="118"/>
        <v>0</v>
      </c>
    </row>
    <row r="626" spans="25:39" ht="20.100000000000001" customHeight="1" x14ac:dyDescent="0.2">
      <c r="AA626">
        <f t="shared" si="110"/>
        <v>94</v>
      </c>
      <c r="AB626" s="24">
        <f t="shared" si="108"/>
        <v>11.28</v>
      </c>
      <c r="AC626" s="57">
        <f t="shared" si="111"/>
        <v>0</v>
      </c>
      <c r="AD626" s="57">
        <f t="shared" si="109"/>
        <v>2000</v>
      </c>
      <c r="AE626" s="56">
        <f t="shared" si="106"/>
        <v>-43.733333333333334</v>
      </c>
      <c r="AF626" s="57">
        <f t="shared" si="107"/>
        <v>0.43199999999998795</v>
      </c>
      <c r="AG626" s="65">
        <f t="shared" si="112"/>
        <v>0</v>
      </c>
      <c r="AH626" s="65">
        <f t="shared" si="113"/>
        <v>0</v>
      </c>
      <c r="AI626" s="65">
        <f t="shared" si="114"/>
        <v>-13.333333333333334</v>
      </c>
      <c r="AJ626" s="65">
        <f t="shared" si="115"/>
        <v>106.66666666666667</v>
      </c>
      <c r="AK626" s="58">
        <f t="shared" si="116"/>
        <v>4</v>
      </c>
      <c r="AL626" s="58">
        <f t="shared" si="117"/>
        <v>2000</v>
      </c>
      <c r="AM626" s="58">
        <f t="shared" si="118"/>
        <v>0</v>
      </c>
    </row>
    <row r="627" spans="25:39" ht="20.100000000000001" customHeight="1" x14ac:dyDescent="0.2">
      <c r="AA627">
        <f t="shared" si="110"/>
        <v>95</v>
      </c>
      <c r="AB627" s="24">
        <f t="shared" si="108"/>
        <v>11.4</v>
      </c>
      <c r="AC627" s="57">
        <f t="shared" si="111"/>
        <v>0</v>
      </c>
      <c r="AD627" s="57">
        <f t="shared" si="109"/>
        <v>2000</v>
      </c>
      <c r="AE627" s="56">
        <f t="shared" si="106"/>
        <v>-45.333333333333329</v>
      </c>
      <c r="AF627" s="57">
        <f t="shared" si="107"/>
        <v>0.30000000000001137</v>
      </c>
      <c r="AG627" s="65">
        <f t="shared" si="112"/>
        <v>0</v>
      </c>
      <c r="AH627" s="65">
        <f t="shared" si="113"/>
        <v>0</v>
      </c>
      <c r="AI627" s="65">
        <f t="shared" si="114"/>
        <v>-13.333333333333334</v>
      </c>
      <c r="AJ627" s="65">
        <f t="shared" si="115"/>
        <v>106.66666666666667</v>
      </c>
      <c r="AK627" s="58">
        <f t="shared" si="116"/>
        <v>4</v>
      </c>
      <c r="AL627" s="58">
        <f t="shared" si="117"/>
        <v>2000</v>
      </c>
      <c r="AM627" s="58">
        <f t="shared" si="118"/>
        <v>0</v>
      </c>
    </row>
    <row r="628" spans="25:39" ht="20.100000000000001" customHeight="1" x14ac:dyDescent="0.2">
      <c r="AA628">
        <f t="shared" si="110"/>
        <v>96</v>
      </c>
      <c r="AB628" s="24">
        <f t="shared" si="108"/>
        <v>11.52</v>
      </c>
      <c r="AC628" s="57">
        <f t="shared" si="111"/>
        <v>0</v>
      </c>
      <c r="AD628" s="57">
        <f t="shared" si="109"/>
        <v>2000</v>
      </c>
      <c r="AE628" s="56">
        <f t="shared" si="106"/>
        <v>-46.933333333333323</v>
      </c>
      <c r="AF628" s="57">
        <f t="shared" ref="AF628:AF632" si="119" xml:space="preserve"> IF( AB628 &lt;= AK628,  AE628,        AE628 + AL628*(AB628 - AK628)^2*100000/(2*E*I)          )</f>
        <v>0.19200000000000017</v>
      </c>
      <c r="AG628" s="65">
        <f t="shared" si="112"/>
        <v>0</v>
      </c>
      <c r="AH628" s="65">
        <f t="shared" si="113"/>
        <v>0</v>
      </c>
      <c r="AI628" s="65">
        <f t="shared" si="114"/>
        <v>-13.333333333333334</v>
      </c>
      <c r="AJ628" s="65">
        <f t="shared" si="115"/>
        <v>106.66666666666667</v>
      </c>
      <c r="AK628" s="58">
        <f t="shared" si="116"/>
        <v>4</v>
      </c>
      <c r="AL628" s="58">
        <f t="shared" si="117"/>
        <v>2000</v>
      </c>
      <c r="AM628" s="58">
        <f t="shared" si="118"/>
        <v>0</v>
      </c>
    </row>
    <row r="629" spans="25:39" ht="20.100000000000001" customHeight="1" x14ac:dyDescent="0.2">
      <c r="Y629" s="31"/>
      <c r="AA629">
        <f t="shared" si="110"/>
        <v>97</v>
      </c>
      <c r="AB629" s="24">
        <f xml:space="preserve"> L*AA629/100</f>
        <v>11.64</v>
      </c>
      <c r="AC629" s="57">
        <f t="shared" si="111"/>
        <v>0</v>
      </c>
      <c r="AD629" s="57">
        <f t="shared" si="109"/>
        <v>2000</v>
      </c>
      <c r="AE629" s="56">
        <f t="shared" si="106"/>
        <v>-48.533333333333346</v>
      </c>
      <c r="AF629" s="57">
        <f t="shared" si="119"/>
        <v>0.10799999999999699</v>
      </c>
      <c r="AG629" s="65">
        <f t="shared" si="112"/>
        <v>0</v>
      </c>
      <c r="AH629" s="65">
        <f t="shared" si="113"/>
        <v>0</v>
      </c>
      <c r="AI629" s="65">
        <f t="shared" si="114"/>
        <v>-13.333333333333334</v>
      </c>
      <c r="AJ629" s="65">
        <f t="shared" si="115"/>
        <v>106.66666666666667</v>
      </c>
      <c r="AK629" s="58">
        <f t="shared" si="116"/>
        <v>4</v>
      </c>
      <c r="AL629" s="58">
        <f t="shared" si="117"/>
        <v>2000</v>
      </c>
      <c r="AM629" s="58">
        <f t="shared" si="118"/>
        <v>0</v>
      </c>
    </row>
    <row r="630" spans="25:39" ht="20.100000000000001" customHeight="1" x14ac:dyDescent="0.2">
      <c r="AA630">
        <f t="shared" si="110"/>
        <v>98</v>
      </c>
      <c r="AB630" s="24">
        <f xml:space="preserve"> L*AA630/100</f>
        <v>11.76</v>
      </c>
      <c r="AC630" s="57">
        <f t="shared" si="111"/>
        <v>0</v>
      </c>
      <c r="AD630" s="57">
        <f t="shared" si="109"/>
        <v>2000</v>
      </c>
      <c r="AE630" s="56">
        <f t="shared" si="106"/>
        <v>-50.13333333333334</v>
      </c>
      <c r="AF630" s="57">
        <f t="shared" si="119"/>
        <v>4.7999999999994714E-2</v>
      </c>
      <c r="AG630" s="65">
        <f t="shared" si="112"/>
        <v>0</v>
      </c>
      <c r="AH630" s="65">
        <f t="shared" si="113"/>
        <v>0</v>
      </c>
      <c r="AI630" s="65">
        <f t="shared" si="114"/>
        <v>-13.333333333333334</v>
      </c>
      <c r="AJ630" s="65">
        <f t="shared" si="115"/>
        <v>106.66666666666667</v>
      </c>
      <c r="AK630" s="58">
        <f t="shared" si="116"/>
        <v>4</v>
      </c>
      <c r="AL630" s="58">
        <f t="shared" si="117"/>
        <v>2000</v>
      </c>
      <c r="AM630" s="58">
        <f t="shared" si="118"/>
        <v>0</v>
      </c>
    </row>
    <row r="631" spans="25:39" ht="20.100000000000001" customHeight="1" x14ac:dyDescent="0.2">
      <c r="AA631">
        <f t="shared" si="110"/>
        <v>99</v>
      </c>
      <c r="AB631" s="24">
        <f xml:space="preserve"> L*AA631/100</f>
        <v>11.88</v>
      </c>
      <c r="AC631" s="57">
        <f t="shared" si="111"/>
        <v>0</v>
      </c>
      <c r="AD631" s="57">
        <f t="shared" si="109"/>
        <v>2000</v>
      </c>
      <c r="AE631" s="56">
        <f t="shared" si="106"/>
        <v>-51.733333333333334</v>
      </c>
      <c r="AF631" s="57">
        <f t="shared" si="119"/>
        <v>1.2000000000014666E-2</v>
      </c>
      <c r="AG631" s="65">
        <f t="shared" si="112"/>
        <v>0</v>
      </c>
      <c r="AH631" s="65">
        <f t="shared" si="113"/>
        <v>0</v>
      </c>
      <c r="AI631" s="65">
        <f t="shared" si="114"/>
        <v>-13.333333333333334</v>
      </c>
      <c r="AJ631" s="65">
        <f t="shared" si="115"/>
        <v>106.66666666666667</v>
      </c>
      <c r="AK631" s="58">
        <f t="shared" si="116"/>
        <v>4</v>
      </c>
      <c r="AL631" s="58">
        <f t="shared" si="117"/>
        <v>2000</v>
      </c>
      <c r="AM631" s="58">
        <f t="shared" si="118"/>
        <v>0</v>
      </c>
    </row>
    <row r="632" spans="25:39" ht="20.100000000000001" customHeight="1" x14ac:dyDescent="0.2">
      <c r="AA632">
        <f t="shared" si="110"/>
        <v>100</v>
      </c>
      <c r="AB632" s="24">
        <f xml:space="preserve"> L*AA632/100</f>
        <v>12</v>
      </c>
      <c r="AC632" s="57">
        <f t="shared" si="111"/>
        <v>0</v>
      </c>
      <c r="AD632" s="57">
        <f t="shared" si="109"/>
        <v>2000</v>
      </c>
      <c r="AE632" s="56">
        <f t="shared" si="106"/>
        <v>-53.333333333333329</v>
      </c>
      <c r="AF632" s="57">
        <f t="shared" si="119"/>
        <v>7.1054273576010019E-15</v>
      </c>
      <c r="AG632" s="65">
        <f t="shared" si="112"/>
        <v>0</v>
      </c>
      <c r="AH632" s="65">
        <f t="shared" si="113"/>
        <v>0</v>
      </c>
      <c r="AI632" s="65">
        <f t="shared" si="114"/>
        <v>-13.333333333333334</v>
      </c>
      <c r="AJ632" s="65">
        <f t="shared" si="115"/>
        <v>106.66666666666667</v>
      </c>
      <c r="AK632" s="58">
        <f t="shared" si="116"/>
        <v>4</v>
      </c>
      <c r="AL632" s="58">
        <f t="shared" si="117"/>
        <v>2000</v>
      </c>
      <c r="AM632" s="58">
        <f t="shared" si="118"/>
        <v>0</v>
      </c>
    </row>
    <row r="633" spans="25:39" ht="20.100000000000001" customHeight="1" x14ac:dyDescent="0.2"/>
    <row r="634" spans="25:39" ht="20.100000000000001" customHeight="1" x14ac:dyDescent="0.2">
      <c r="AA634" t="s">
        <v>83</v>
      </c>
      <c r="AD634" s="15"/>
    </row>
    <row r="635" spans="25:39" ht="20.100000000000001" customHeight="1" x14ac:dyDescent="0.2">
      <c r="AD635" s="24"/>
      <c r="AE635" s="24"/>
    </row>
    <row r="636" spans="25:39" ht="20.100000000000001" customHeight="1" x14ac:dyDescent="0.2">
      <c r="AA636" s="38" t="s">
        <v>4</v>
      </c>
      <c r="AB636" s="39" t="s">
        <v>5</v>
      </c>
      <c r="AC636" s="38" t="s">
        <v>27</v>
      </c>
      <c r="AD636" s="31" t="s">
        <v>29</v>
      </c>
      <c r="AE636" s="31" t="s">
        <v>30</v>
      </c>
      <c r="AF636" s="31" t="s">
        <v>28</v>
      </c>
      <c r="AG636" s="38" t="s">
        <v>24</v>
      </c>
      <c r="AH636" s="38" t="s">
        <v>25</v>
      </c>
      <c r="AI636" s="38" t="s">
        <v>99</v>
      </c>
      <c r="AJ636" s="37" t="s">
        <v>26</v>
      </c>
      <c r="AK636" s="31" t="s">
        <v>23</v>
      </c>
      <c r="AL636" s="31" t="s">
        <v>31</v>
      </c>
      <c r="AM636" s="31" t="s">
        <v>32</v>
      </c>
    </row>
    <row r="637" spans="25:39" ht="20.100000000000001" customHeight="1" x14ac:dyDescent="0.2">
      <c r="AA637">
        <v>0</v>
      </c>
      <c r="AB637" s="24">
        <v>0</v>
      </c>
      <c r="AC637" s="24">
        <f xml:space="preserve"> IF( AB637 &lt; AK637,   AG637,   AG637 - AL637)</f>
        <v>0</v>
      </c>
      <c r="AD637" s="57">
        <f t="shared" ref="AD637:AD668" si="120" xml:space="preserve"> IF( AB637 &lt;= AK637,  AH637 + AG637*AB637,     AH637 + AG637*AB637  - AL637*(AB637 - AK637)         )</f>
        <v>0</v>
      </c>
      <c r="AE637" s="56">
        <f t="shared" ref="AE637:AE668" si="121" xml:space="preserve"> AJ637 +  AI637*AB637 + AH637*AB637^2*100000/(2*E*I) + AG637*AB637^3*100000/(6*E*I)</f>
        <v>-86.111111111111114</v>
      </c>
      <c r="AF637" s="57">
        <f t="shared" ref="AF637:AF668" si="122" xml:space="preserve"> IF( AB637 &lt;= AK637,  AE637,        AE637  - AL637*(AB637 - AK637)^3*100000/(6*E*I)                )</f>
        <v>-86.111111111111114</v>
      </c>
      <c r="AG637" s="39">
        <v>0</v>
      </c>
      <c r="AH637" s="39">
        <f xml:space="preserve"> 0</f>
        <v>0</v>
      </c>
      <c r="AI637" s="66">
        <f xml:space="preserve"> AL637*(L - AK637)^2*100000/(2*E*I)</f>
        <v>8.3333333333333339</v>
      </c>
      <c r="AJ637" s="66">
        <f xml:space="preserve"> -AL637*(2*L^3 - 3*L^2*AK637 + AK637^3)*100000/(6*E*I)</f>
        <v>-86.111111111111114</v>
      </c>
      <c r="AK637" s="58">
        <f xml:space="preserve"> L - _a4</f>
        <v>7</v>
      </c>
      <c r="AL637" s="58">
        <f xml:space="preserve"> P</f>
        <v>800</v>
      </c>
      <c r="AM637" s="58">
        <f xml:space="preserve"> 0</f>
        <v>0</v>
      </c>
    </row>
    <row r="638" spans="25:39" ht="20.100000000000001" customHeight="1" x14ac:dyDescent="0.2">
      <c r="AA638">
        <f>AA637+1</f>
        <v>1</v>
      </c>
      <c r="AB638" s="24">
        <f t="shared" ref="AB638:AB669" si="123" xml:space="preserve"> L*AA638/100</f>
        <v>0.12</v>
      </c>
      <c r="AC638" s="24">
        <f t="shared" ref="AC638:AC669" si="124" xml:space="preserve"> IF( AB638 &lt;= AK638,   AG638,   AG638 - AL638)</f>
        <v>0</v>
      </c>
      <c r="AD638" s="57">
        <f t="shared" si="120"/>
        <v>0</v>
      </c>
      <c r="AE638" s="56">
        <f t="shared" si="121"/>
        <v>-85.111111111111114</v>
      </c>
      <c r="AF638" s="57">
        <f t="shared" si="122"/>
        <v>-85.111111111111114</v>
      </c>
      <c r="AG638" s="39">
        <f t="shared" ref="AG638:AM638" si="125">AG637</f>
        <v>0</v>
      </c>
      <c r="AH638" s="39">
        <f t="shared" si="125"/>
        <v>0</v>
      </c>
      <c r="AI638" s="39">
        <f t="shared" si="125"/>
        <v>8.3333333333333339</v>
      </c>
      <c r="AJ638" s="39">
        <f t="shared" si="125"/>
        <v>-86.111111111111114</v>
      </c>
      <c r="AK638" s="39">
        <f t="shared" si="125"/>
        <v>7</v>
      </c>
      <c r="AL638" s="39">
        <f t="shared" si="125"/>
        <v>800</v>
      </c>
      <c r="AM638" s="39">
        <f t="shared" si="125"/>
        <v>0</v>
      </c>
    </row>
    <row r="639" spans="25:39" ht="20.100000000000001" customHeight="1" x14ac:dyDescent="0.2">
      <c r="AA639">
        <f t="shared" ref="AA639:AA702" si="126">AA638+1</f>
        <v>2</v>
      </c>
      <c r="AB639" s="24">
        <f t="shared" si="123"/>
        <v>0.24</v>
      </c>
      <c r="AC639" s="24">
        <f t="shared" si="124"/>
        <v>0</v>
      </c>
      <c r="AD639" s="57">
        <f t="shared" si="120"/>
        <v>0</v>
      </c>
      <c r="AE639" s="56">
        <f t="shared" si="121"/>
        <v>-84.111111111111114</v>
      </c>
      <c r="AF639" s="57">
        <f t="shared" si="122"/>
        <v>-84.111111111111114</v>
      </c>
      <c r="AG639" s="39">
        <f t="shared" ref="AG639:AG702" si="127">AG638</f>
        <v>0</v>
      </c>
      <c r="AH639" s="39">
        <f t="shared" ref="AH639:AH702" si="128">AH638</f>
        <v>0</v>
      </c>
      <c r="AI639" s="39">
        <f t="shared" ref="AI639:AI702" si="129">AI638</f>
        <v>8.3333333333333339</v>
      </c>
      <c r="AJ639" s="39">
        <f t="shared" ref="AJ639:AJ702" si="130">AJ638</f>
        <v>-86.111111111111114</v>
      </c>
      <c r="AK639" s="39">
        <f t="shared" ref="AK639:AK702" si="131">AK638</f>
        <v>7</v>
      </c>
      <c r="AL639" s="39">
        <f t="shared" ref="AL639:AL702" si="132">AL638</f>
        <v>800</v>
      </c>
      <c r="AM639" s="39">
        <f t="shared" ref="AM639:AM702" si="133">AM638</f>
        <v>0</v>
      </c>
    </row>
    <row r="640" spans="25:39" ht="20.100000000000001" customHeight="1" x14ac:dyDescent="0.2">
      <c r="AA640">
        <f t="shared" si="126"/>
        <v>3</v>
      </c>
      <c r="AB640" s="24">
        <f t="shared" si="123"/>
        <v>0.36</v>
      </c>
      <c r="AC640" s="24">
        <f t="shared" si="124"/>
        <v>0</v>
      </c>
      <c r="AD640" s="57">
        <f t="shared" si="120"/>
        <v>0</v>
      </c>
      <c r="AE640" s="56">
        <f t="shared" si="121"/>
        <v>-83.111111111111114</v>
      </c>
      <c r="AF640" s="57">
        <f t="shared" si="122"/>
        <v>-83.111111111111114</v>
      </c>
      <c r="AG640" s="39">
        <f t="shared" si="127"/>
        <v>0</v>
      </c>
      <c r="AH640" s="39">
        <f t="shared" si="128"/>
        <v>0</v>
      </c>
      <c r="AI640" s="39">
        <f t="shared" si="129"/>
        <v>8.3333333333333339</v>
      </c>
      <c r="AJ640" s="39">
        <f t="shared" si="130"/>
        <v>-86.111111111111114</v>
      </c>
      <c r="AK640" s="39">
        <f t="shared" si="131"/>
        <v>7</v>
      </c>
      <c r="AL640" s="39">
        <f t="shared" si="132"/>
        <v>800</v>
      </c>
      <c r="AM640" s="39">
        <f t="shared" si="133"/>
        <v>0</v>
      </c>
    </row>
    <row r="641" spans="27:39" ht="20.100000000000001" customHeight="1" x14ac:dyDescent="0.2">
      <c r="AA641">
        <f t="shared" si="126"/>
        <v>4</v>
      </c>
      <c r="AB641" s="24">
        <f t="shared" si="123"/>
        <v>0.48</v>
      </c>
      <c r="AC641" s="24">
        <f t="shared" si="124"/>
        <v>0</v>
      </c>
      <c r="AD641" s="57">
        <f t="shared" si="120"/>
        <v>0</v>
      </c>
      <c r="AE641" s="56">
        <f t="shared" si="121"/>
        <v>-82.111111111111114</v>
      </c>
      <c r="AF641" s="57">
        <f t="shared" si="122"/>
        <v>-82.111111111111114</v>
      </c>
      <c r="AG641" s="39">
        <f t="shared" si="127"/>
        <v>0</v>
      </c>
      <c r="AH641" s="39">
        <f t="shared" si="128"/>
        <v>0</v>
      </c>
      <c r="AI641" s="39">
        <f t="shared" si="129"/>
        <v>8.3333333333333339</v>
      </c>
      <c r="AJ641" s="39">
        <f t="shared" si="130"/>
        <v>-86.111111111111114</v>
      </c>
      <c r="AK641" s="39">
        <f t="shared" si="131"/>
        <v>7</v>
      </c>
      <c r="AL641" s="39">
        <f t="shared" si="132"/>
        <v>800</v>
      </c>
      <c r="AM641" s="39">
        <f t="shared" si="133"/>
        <v>0</v>
      </c>
    </row>
    <row r="642" spans="27:39" ht="20.100000000000001" customHeight="1" x14ac:dyDescent="0.2">
      <c r="AA642">
        <f t="shared" si="126"/>
        <v>5</v>
      </c>
      <c r="AB642" s="24">
        <f t="shared" si="123"/>
        <v>0.6</v>
      </c>
      <c r="AC642" s="24">
        <f t="shared" si="124"/>
        <v>0</v>
      </c>
      <c r="AD642" s="57">
        <f t="shared" si="120"/>
        <v>0</v>
      </c>
      <c r="AE642" s="56">
        <f t="shared" si="121"/>
        <v>-81.111111111111114</v>
      </c>
      <c r="AF642" s="57">
        <f t="shared" si="122"/>
        <v>-81.111111111111114</v>
      </c>
      <c r="AG642" s="39">
        <f t="shared" si="127"/>
        <v>0</v>
      </c>
      <c r="AH642" s="39">
        <f t="shared" si="128"/>
        <v>0</v>
      </c>
      <c r="AI642" s="39">
        <f t="shared" si="129"/>
        <v>8.3333333333333339</v>
      </c>
      <c r="AJ642" s="39">
        <f t="shared" si="130"/>
        <v>-86.111111111111114</v>
      </c>
      <c r="AK642" s="39">
        <f t="shared" si="131"/>
        <v>7</v>
      </c>
      <c r="AL642" s="39">
        <f t="shared" si="132"/>
        <v>800</v>
      </c>
      <c r="AM642" s="39">
        <f t="shared" si="133"/>
        <v>0</v>
      </c>
    </row>
    <row r="643" spans="27:39" ht="20.100000000000001" customHeight="1" x14ac:dyDescent="0.2">
      <c r="AA643">
        <f t="shared" si="126"/>
        <v>6</v>
      </c>
      <c r="AB643" s="24">
        <f t="shared" si="123"/>
        <v>0.72</v>
      </c>
      <c r="AC643" s="24">
        <f t="shared" si="124"/>
        <v>0</v>
      </c>
      <c r="AD643" s="57">
        <f t="shared" si="120"/>
        <v>0</v>
      </c>
      <c r="AE643" s="56">
        <f t="shared" si="121"/>
        <v>-80.111111111111114</v>
      </c>
      <c r="AF643" s="57">
        <f t="shared" si="122"/>
        <v>-80.111111111111114</v>
      </c>
      <c r="AG643" s="39">
        <f t="shared" si="127"/>
        <v>0</v>
      </c>
      <c r="AH643" s="39">
        <f t="shared" si="128"/>
        <v>0</v>
      </c>
      <c r="AI643" s="39">
        <f t="shared" si="129"/>
        <v>8.3333333333333339</v>
      </c>
      <c r="AJ643" s="39">
        <f t="shared" si="130"/>
        <v>-86.111111111111114</v>
      </c>
      <c r="AK643" s="39">
        <f t="shared" si="131"/>
        <v>7</v>
      </c>
      <c r="AL643" s="39">
        <f t="shared" si="132"/>
        <v>800</v>
      </c>
      <c r="AM643" s="39">
        <f t="shared" si="133"/>
        <v>0</v>
      </c>
    </row>
    <row r="644" spans="27:39" ht="20.100000000000001" customHeight="1" x14ac:dyDescent="0.2">
      <c r="AA644">
        <f t="shared" si="126"/>
        <v>7</v>
      </c>
      <c r="AB644" s="24">
        <f t="shared" si="123"/>
        <v>0.84</v>
      </c>
      <c r="AC644" s="24">
        <f t="shared" si="124"/>
        <v>0</v>
      </c>
      <c r="AD644" s="57">
        <f t="shared" si="120"/>
        <v>0</v>
      </c>
      <c r="AE644" s="56">
        <f t="shared" si="121"/>
        <v>-79.111111111111114</v>
      </c>
      <c r="AF644" s="57">
        <f t="shared" si="122"/>
        <v>-79.111111111111114</v>
      </c>
      <c r="AG644" s="39">
        <f t="shared" si="127"/>
        <v>0</v>
      </c>
      <c r="AH644" s="39">
        <f t="shared" si="128"/>
        <v>0</v>
      </c>
      <c r="AI644" s="39">
        <f t="shared" si="129"/>
        <v>8.3333333333333339</v>
      </c>
      <c r="AJ644" s="39">
        <f t="shared" si="130"/>
        <v>-86.111111111111114</v>
      </c>
      <c r="AK644" s="39">
        <f t="shared" si="131"/>
        <v>7</v>
      </c>
      <c r="AL644" s="39">
        <f t="shared" si="132"/>
        <v>800</v>
      </c>
      <c r="AM644" s="39">
        <f t="shared" si="133"/>
        <v>0</v>
      </c>
    </row>
    <row r="645" spans="27:39" ht="20.100000000000001" customHeight="1" x14ac:dyDescent="0.2">
      <c r="AA645">
        <f t="shared" si="126"/>
        <v>8</v>
      </c>
      <c r="AB645" s="24">
        <f t="shared" si="123"/>
        <v>0.96</v>
      </c>
      <c r="AC645" s="24">
        <f t="shared" si="124"/>
        <v>0</v>
      </c>
      <c r="AD645" s="57">
        <f t="shared" si="120"/>
        <v>0</v>
      </c>
      <c r="AE645" s="56">
        <f t="shared" si="121"/>
        <v>-78.111111111111114</v>
      </c>
      <c r="AF645" s="57">
        <f t="shared" si="122"/>
        <v>-78.111111111111114</v>
      </c>
      <c r="AG645" s="39">
        <f t="shared" si="127"/>
        <v>0</v>
      </c>
      <c r="AH645" s="39">
        <f t="shared" si="128"/>
        <v>0</v>
      </c>
      <c r="AI645" s="39">
        <f t="shared" si="129"/>
        <v>8.3333333333333339</v>
      </c>
      <c r="AJ645" s="39">
        <f t="shared" si="130"/>
        <v>-86.111111111111114</v>
      </c>
      <c r="AK645" s="39">
        <f t="shared" si="131"/>
        <v>7</v>
      </c>
      <c r="AL645" s="39">
        <f t="shared" si="132"/>
        <v>800</v>
      </c>
      <c r="AM645" s="39">
        <f t="shared" si="133"/>
        <v>0</v>
      </c>
    </row>
    <row r="646" spans="27:39" ht="20.100000000000001" customHeight="1" x14ac:dyDescent="0.2">
      <c r="AA646">
        <f t="shared" si="126"/>
        <v>9</v>
      </c>
      <c r="AB646" s="24">
        <f t="shared" si="123"/>
        <v>1.08</v>
      </c>
      <c r="AC646" s="24">
        <f t="shared" si="124"/>
        <v>0</v>
      </c>
      <c r="AD646" s="57">
        <f t="shared" si="120"/>
        <v>0</v>
      </c>
      <c r="AE646" s="56">
        <f t="shared" si="121"/>
        <v>-77.111111111111114</v>
      </c>
      <c r="AF646" s="57">
        <f t="shared" si="122"/>
        <v>-77.111111111111114</v>
      </c>
      <c r="AG646" s="39">
        <f t="shared" si="127"/>
        <v>0</v>
      </c>
      <c r="AH646" s="39">
        <f t="shared" si="128"/>
        <v>0</v>
      </c>
      <c r="AI646" s="39">
        <f t="shared" si="129"/>
        <v>8.3333333333333339</v>
      </c>
      <c r="AJ646" s="39">
        <f t="shared" si="130"/>
        <v>-86.111111111111114</v>
      </c>
      <c r="AK646" s="39">
        <f t="shared" si="131"/>
        <v>7</v>
      </c>
      <c r="AL646" s="39">
        <f t="shared" si="132"/>
        <v>800</v>
      </c>
      <c r="AM646" s="39">
        <f t="shared" si="133"/>
        <v>0</v>
      </c>
    </row>
    <row r="647" spans="27:39" ht="20.100000000000001" customHeight="1" x14ac:dyDescent="0.2">
      <c r="AA647">
        <f t="shared" si="126"/>
        <v>10</v>
      </c>
      <c r="AB647" s="24">
        <f t="shared" si="123"/>
        <v>1.2</v>
      </c>
      <c r="AC647" s="24">
        <f t="shared" si="124"/>
        <v>0</v>
      </c>
      <c r="AD647" s="57">
        <f t="shared" si="120"/>
        <v>0</v>
      </c>
      <c r="AE647" s="56">
        <f t="shared" si="121"/>
        <v>-76.111111111111114</v>
      </c>
      <c r="AF647" s="57">
        <f t="shared" si="122"/>
        <v>-76.111111111111114</v>
      </c>
      <c r="AG647" s="39">
        <f t="shared" si="127"/>
        <v>0</v>
      </c>
      <c r="AH647" s="39">
        <f t="shared" si="128"/>
        <v>0</v>
      </c>
      <c r="AI647" s="39">
        <f t="shared" si="129"/>
        <v>8.3333333333333339</v>
      </c>
      <c r="AJ647" s="39">
        <f t="shared" si="130"/>
        <v>-86.111111111111114</v>
      </c>
      <c r="AK647" s="39">
        <f t="shared" si="131"/>
        <v>7</v>
      </c>
      <c r="AL647" s="39">
        <f t="shared" si="132"/>
        <v>800</v>
      </c>
      <c r="AM647" s="39">
        <f t="shared" si="133"/>
        <v>0</v>
      </c>
    </row>
    <row r="648" spans="27:39" ht="20.100000000000001" customHeight="1" x14ac:dyDescent="0.2">
      <c r="AA648">
        <f t="shared" si="126"/>
        <v>11</v>
      </c>
      <c r="AB648" s="24">
        <f t="shared" si="123"/>
        <v>1.32</v>
      </c>
      <c r="AC648" s="24">
        <f t="shared" si="124"/>
        <v>0</v>
      </c>
      <c r="AD648" s="57">
        <f t="shared" si="120"/>
        <v>0</v>
      </c>
      <c r="AE648" s="56">
        <f t="shared" si="121"/>
        <v>-75.111111111111114</v>
      </c>
      <c r="AF648" s="57">
        <f t="shared" si="122"/>
        <v>-75.111111111111114</v>
      </c>
      <c r="AG648" s="39">
        <f t="shared" si="127"/>
        <v>0</v>
      </c>
      <c r="AH648" s="39">
        <f t="shared" si="128"/>
        <v>0</v>
      </c>
      <c r="AI648" s="39">
        <f t="shared" si="129"/>
        <v>8.3333333333333339</v>
      </c>
      <c r="AJ648" s="39">
        <f t="shared" si="130"/>
        <v>-86.111111111111114</v>
      </c>
      <c r="AK648" s="39">
        <f t="shared" si="131"/>
        <v>7</v>
      </c>
      <c r="AL648" s="39">
        <f t="shared" si="132"/>
        <v>800</v>
      </c>
      <c r="AM648" s="39">
        <f t="shared" si="133"/>
        <v>0</v>
      </c>
    </row>
    <row r="649" spans="27:39" ht="20.100000000000001" customHeight="1" x14ac:dyDescent="0.2">
      <c r="AA649">
        <f t="shared" si="126"/>
        <v>12</v>
      </c>
      <c r="AB649" s="24">
        <f t="shared" si="123"/>
        <v>1.44</v>
      </c>
      <c r="AC649" s="24">
        <f t="shared" si="124"/>
        <v>0</v>
      </c>
      <c r="AD649" s="57">
        <f t="shared" si="120"/>
        <v>0</v>
      </c>
      <c r="AE649" s="56">
        <f t="shared" si="121"/>
        <v>-74.111111111111114</v>
      </c>
      <c r="AF649" s="57">
        <f t="shared" si="122"/>
        <v>-74.111111111111114</v>
      </c>
      <c r="AG649" s="39">
        <f t="shared" si="127"/>
        <v>0</v>
      </c>
      <c r="AH649" s="39">
        <f t="shared" si="128"/>
        <v>0</v>
      </c>
      <c r="AI649" s="39">
        <f t="shared" si="129"/>
        <v>8.3333333333333339</v>
      </c>
      <c r="AJ649" s="39">
        <f t="shared" si="130"/>
        <v>-86.111111111111114</v>
      </c>
      <c r="AK649" s="39">
        <f t="shared" si="131"/>
        <v>7</v>
      </c>
      <c r="AL649" s="39">
        <f t="shared" si="132"/>
        <v>800</v>
      </c>
      <c r="AM649" s="39">
        <f t="shared" si="133"/>
        <v>0</v>
      </c>
    </row>
    <row r="650" spans="27:39" ht="20.100000000000001" customHeight="1" x14ac:dyDescent="0.2">
      <c r="AA650">
        <f t="shared" si="126"/>
        <v>13</v>
      </c>
      <c r="AB650" s="24">
        <f t="shared" si="123"/>
        <v>1.56</v>
      </c>
      <c r="AC650" s="24">
        <f t="shared" si="124"/>
        <v>0</v>
      </c>
      <c r="AD650" s="57">
        <f t="shared" si="120"/>
        <v>0</v>
      </c>
      <c r="AE650" s="56">
        <f t="shared" si="121"/>
        <v>-73.111111111111114</v>
      </c>
      <c r="AF650" s="57">
        <f t="shared" si="122"/>
        <v>-73.111111111111114</v>
      </c>
      <c r="AG650" s="39">
        <f t="shared" si="127"/>
        <v>0</v>
      </c>
      <c r="AH650" s="39">
        <f t="shared" si="128"/>
        <v>0</v>
      </c>
      <c r="AI650" s="39">
        <f t="shared" si="129"/>
        <v>8.3333333333333339</v>
      </c>
      <c r="AJ650" s="39">
        <f t="shared" si="130"/>
        <v>-86.111111111111114</v>
      </c>
      <c r="AK650" s="39">
        <f t="shared" si="131"/>
        <v>7</v>
      </c>
      <c r="AL650" s="39">
        <f t="shared" si="132"/>
        <v>800</v>
      </c>
      <c r="AM650" s="39">
        <f t="shared" si="133"/>
        <v>0</v>
      </c>
    </row>
    <row r="651" spans="27:39" ht="20.100000000000001" customHeight="1" x14ac:dyDescent="0.2">
      <c r="AA651">
        <f t="shared" si="126"/>
        <v>14</v>
      </c>
      <c r="AB651" s="24">
        <f t="shared" si="123"/>
        <v>1.68</v>
      </c>
      <c r="AC651" s="24">
        <f t="shared" si="124"/>
        <v>0</v>
      </c>
      <c r="AD651" s="57">
        <f t="shared" si="120"/>
        <v>0</v>
      </c>
      <c r="AE651" s="56">
        <f t="shared" si="121"/>
        <v>-72.111111111111114</v>
      </c>
      <c r="AF651" s="57">
        <f t="shared" si="122"/>
        <v>-72.111111111111114</v>
      </c>
      <c r="AG651" s="39">
        <f t="shared" si="127"/>
        <v>0</v>
      </c>
      <c r="AH651" s="39">
        <f t="shared" si="128"/>
        <v>0</v>
      </c>
      <c r="AI651" s="39">
        <f t="shared" si="129"/>
        <v>8.3333333333333339</v>
      </c>
      <c r="AJ651" s="39">
        <f t="shared" si="130"/>
        <v>-86.111111111111114</v>
      </c>
      <c r="AK651" s="39">
        <f t="shared" si="131"/>
        <v>7</v>
      </c>
      <c r="AL651" s="39">
        <f t="shared" si="132"/>
        <v>800</v>
      </c>
      <c r="AM651" s="39">
        <f t="shared" si="133"/>
        <v>0</v>
      </c>
    </row>
    <row r="652" spans="27:39" ht="20.100000000000001" customHeight="1" x14ac:dyDescent="0.2">
      <c r="AA652">
        <f t="shared" si="126"/>
        <v>15</v>
      </c>
      <c r="AB652" s="24">
        <f t="shared" si="123"/>
        <v>1.8</v>
      </c>
      <c r="AC652" s="24">
        <f t="shared" si="124"/>
        <v>0</v>
      </c>
      <c r="AD652" s="57">
        <f t="shared" si="120"/>
        <v>0</v>
      </c>
      <c r="AE652" s="56">
        <f t="shared" si="121"/>
        <v>-71.111111111111114</v>
      </c>
      <c r="AF652" s="57">
        <f t="shared" si="122"/>
        <v>-71.111111111111114</v>
      </c>
      <c r="AG652" s="39">
        <f t="shared" si="127"/>
        <v>0</v>
      </c>
      <c r="AH652" s="39">
        <f t="shared" si="128"/>
        <v>0</v>
      </c>
      <c r="AI652" s="39">
        <f t="shared" si="129"/>
        <v>8.3333333333333339</v>
      </c>
      <c r="AJ652" s="39">
        <f t="shared" si="130"/>
        <v>-86.111111111111114</v>
      </c>
      <c r="AK652" s="39">
        <f t="shared" si="131"/>
        <v>7</v>
      </c>
      <c r="AL652" s="39">
        <f t="shared" si="132"/>
        <v>800</v>
      </c>
      <c r="AM652" s="39">
        <f t="shared" si="133"/>
        <v>0</v>
      </c>
    </row>
    <row r="653" spans="27:39" ht="20.100000000000001" customHeight="1" x14ac:dyDescent="0.2">
      <c r="AA653">
        <f t="shared" si="126"/>
        <v>16</v>
      </c>
      <c r="AB653" s="24">
        <f t="shared" si="123"/>
        <v>1.92</v>
      </c>
      <c r="AC653" s="24">
        <f t="shared" si="124"/>
        <v>0</v>
      </c>
      <c r="AD653" s="57">
        <f t="shared" si="120"/>
        <v>0</v>
      </c>
      <c r="AE653" s="56">
        <f t="shared" si="121"/>
        <v>-70.111111111111114</v>
      </c>
      <c r="AF653" s="57">
        <f t="shared" si="122"/>
        <v>-70.111111111111114</v>
      </c>
      <c r="AG653" s="39">
        <f t="shared" si="127"/>
        <v>0</v>
      </c>
      <c r="AH653" s="39">
        <f t="shared" si="128"/>
        <v>0</v>
      </c>
      <c r="AI653" s="39">
        <f t="shared" si="129"/>
        <v>8.3333333333333339</v>
      </c>
      <c r="AJ653" s="39">
        <f t="shared" si="130"/>
        <v>-86.111111111111114</v>
      </c>
      <c r="AK653" s="39">
        <f t="shared" si="131"/>
        <v>7</v>
      </c>
      <c r="AL653" s="39">
        <f t="shared" si="132"/>
        <v>800</v>
      </c>
      <c r="AM653" s="39">
        <f t="shared" si="133"/>
        <v>0</v>
      </c>
    </row>
    <row r="654" spans="27:39" ht="20.100000000000001" customHeight="1" x14ac:dyDescent="0.2">
      <c r="AA654">
        <f t="shared" si="126"/>
        <v>17</v>
      </c>
      <c r="AB654" s="24">
        <f t="shared" si="123"/>
        <v>2.04</v>
      </c>
      <c r="AC654" s="24">
        <f t="shared" si="124"/>
        <v>0</v>
      </c>
      <c r="AD654" s="57">
        <f t="shared" si="120"/>
        <v>0</v>
      </c>
      <c r="AE654" s="56">
        <f t="shared" si="121"/>
        <v>-69.111111111111114</v>
      </c>
      <c r="AF654" s="57">
        <f t="shared" si="122"/>
        <v>-69.111111111111114</v>
      </c>
      <c r="AG654" s="39">
        <f t="shared" si="127"/>
        <v>0</v>
      </c>
      <c r="AH654" s="39">
        <f t="shared" si="128"/>
        <v>0</v>
      </c>
      <c r="AI654" s="39">
        <f t="shared" si="129"/>
        <v>8.3333333333333339</v>
      </c>
      <c r="AJ654" s="39">
        <f t="shared" si="130"/>
        <v>-86.111111111111114</v>
      </c>
      <c r="AK654" s="39">
        <f t="shared" si="131"/>
        <v>7</v>
      </c>
      <c r="AL654" s="39">
        <f t="shared" si="132"/>
        <v>800</v>
      </c>
      <c r="AM654" s="39">
        <f t="shared" si="133"/>
        <v>0</v>
      </c>
    </row>
    <row r="655" spans="27:39" ht="20.100000000000001" customHeight="1" x14ac:dyDescent="0.2">
      <c r="AA655">
        <f t="shared" si="126"/>
        <v>18</v>
      </c>
      <c r="AB655" s="24">
        <f t="shared" si="123"/>
        <v>2.16</v>
      </c>
      <c r="AC655" s="24">
        <f t="shared" si="124"/>
        <v>0</v>
      </c>
      <c r="AD655" s="57">
        <f t="shared" si="120"/>
        <v>0</v>
      </c>
      <c r="AE655" s="56">
        <f t="shared" si="121"/>
        <v>-68.111111111111114</v>
      </c>
      <c r="AF655" s="57">
        <f t="shared" si="122"/>
        <v>-68.111111111111114</v>
      </c>
      <c r="AG655" s="39">
        <f t="shared" si="127"/>
        <v>0</v>
      </c>
      <c r="AH655" s="39">
        <f t="shared" si="128"/>
        <v>0</v>
      </c>
      <c r="AI655" s="39">
        <f t="shared" si="129"/>
        <v>8.3333333333333339</v>
      </c>
      <c r="AJ655" s="39">
        <f t="shared" si="130"/>
        <v>-86.111111111111114</v>
      </c>
      <c r="AK655" s="39">
        <f t="shared" si="131"/>
        <v>7</v>
      </c>
      <c r="AL655" s="39">
        <f t="shared" si="132"/>
        <v>800</v>
      </c>
      <c r="AM655" s="39">
        <f t="shared" si="133"/>
        <v>0</v>
      </c>
    </row>
    <row r="656" spans="27:39" ht="20.100000000000001" customHeight="1" x14ac:dyDescent="0.2">
      <c r="AA656">
        <f t="shared" si="126"/>
        <v>19</v>
      </c>
      <c r="AB656" s="24">
        <f t="shared" si="123"/>
        <v>2.2799999999999998</v>
      </c>
      <c r="AC656" s="24">
        <f t="shared" si="124"/>
        <v>0</v>
      </c>
      <c r="AD656" s="57">
        <f t="shared" si="120"/>
        <v>0</v>
      </c>
      <c r="AE656" s="56">
        <f t="shared" si="121"/>
        <v>-67.111111111111114</v>
      </c>
      <c r="AF656" s="57">
        <f t="shared" si="122"/>
        <v>-67.111111111111114</v>
      </c>
      <c r="AG656" s="39">
        <f t="shared" si="127"/>
        <v>0</v>
      </c>
      <c r="AH656" s="39">
        <f t="shared" si="128"/>
        <v>0</v>
      </c>
      <c r="AI656" s="39">
        <f t="shared" si="129"/>
        <v>8.3333333333333339</v>
      </c>
      <c r="AJ656" s="39">
        <f t="shared" si="130"/>
        <v>-86.111111111111114</v>
      </c>
      <c r="AK656" s="39">
        <f t="shared" si="131"/>
        <v>7</v>
      </c>
      <c r="AL656" s="39">
        <f t="shared" si="132"/>
        <v>800</v>
      </c>
      <c r="AM656" s="39">
        <f t="shared" si="133"/>
        <v>0</v>
      </c>
    </row>
    <row r="657" spans="27:39" ht="20.100000000000001" customHeight="1" x14ac:dyDescent="0.2">
      <c r="AA657">
        <f t="shared" si="126"/>
        <v>20</v>
      </c>
      <c r="AB657" s="24">
        <f t="shared" si="123"/>
        <v>2.4</v>
      </c>
      <c r="AC657" s="24">
        <f t="shared" si="124"/>
        <v>0</v>
      </c>
      <c r="AD657" s="57">
        <f t="shared" si="120"/>
        <v>0</v>
      </c>
      <c r="AE657" s="56">
        <f t="shared" si="121"/>
        <v>-66.111111111111114</v>
      </c>
      <c r="AF657" s="57">
        <f t="shared" si="122"/>
        <v>-66.111111111111114</v>
      </c>
      <c r="AG657" s="39">
        <f t="shared" si="127"/>
        <v>0</v>
      </c>
      <c r="AH657" s="39">
        <f t="shared" si="128"/>
        <v>0</v>
      </c>
      <c r="AI657" s="39">
        <f t="shared" si="129"/>
        <v>8.3333333333333339</v>
      </c>
      <c r="AJ657" s="39">
        <f t="shared" si="130"/>
        <v>-86.111111111111114</v>
      </c>
      <c r="AK657" s="39">
        <f t="shared" si="131"/>
        <v>7</v>
      </c>
      <c r="AL657" s="39">
        <f t="shared" si="132"/>
        <v>800</v>
      </c>
      <c r="AM657" s="39">
        <f t="shared" si="133"/>
        <v>0</v>
      </c>
    </row>
    <row r="658" spans="27:39" ht="20.100000000000001" customHeight="1" x14ac:dyDescent="0.2">
      <c r="AA658">
        <f t="shared" si="126"/>
        <v>21</v>
      </c>
      <c r="AB658" s="24">
        <f t="shared" si="123"/>
        <v>2.52</v>
      </c>
      <c r="AC658" s="24">
        <f t="shared" si="124"/>
        <v>0</v>
      </c>
      <c r="AD658" s="57">
        <f t="shared" si="120"/>
        <v>0</v>
      </c>
      <c r="AE658" s="56">
        <f t="shared" si="121"/>
        <v>-65.111111111111114</v>
      </c>
      <c r="AF658" s="57">
        <f t="shared" si="122"/>
        <v>-65.111111111111114</v>
      </c>
      <c r="AG658" s="39">
        <f t="shared" si="127"/>
        <v>0</v>
      </c>
      <c r="AH658" s="39">
        <f t="shared" si="128"/>
        <v>0</v>
      </c>
      <c r="AI658" s="39">
        <f t="shared" si="129"/>
        <v>8.3333333333333339</v>
      </c>
      <c r="AJ658" s="39">
        <f t="shared" si="130"/>
        <v>-86.111111111111114</v>
      </c>
      <c r="AK658" s="39">
        <f t="shared" si="131"/>
        <v>7</v>
      </c>
      <c r="AL658" s="39">
        <f t="shared" si="132"/>
        <v>800</v>
      </c>
      <c r="AM658" s="39">
        <f t="shared" si="133"/>
        <v>0</v>
      </c>
    </row>
    <row r="659" spans="27:39" ht="20.100000000000001" customHeight="1" x14ac:dyDescent="0.2">
      <c r="AA659">
        <f t="shared" si="126"/>
        <v>22</v>
      </c>
      <c r="AB659" s="24">
        <f t="shared" si="123"/>
        <v>2.64</v>
      </c>
      <c r="AC659" s="24">
        <f t="shared" si="124"/>
        <v>0</v>
      </c>
      <c r="AD659" s="57">
        <f t="shared" si="120"/>
        <v>0</v>
      </c>
      <c r="AE659" s="56">
        <f t="shared" si="121"/>
        <v>-64.111111111111114</v>
      </c>
      <c r="AF659" s="57">
        <f t="shared" si="122"/>
        <v>-64.111111111111114</v>
      </c>
      <c r="AG659" s="39">
        <f t="shared" si="127"/>
        <v>0</v>
      </c>
      <c r="AH659" s="39">
        <f t="shared" si="128"/>
        <v>0</v>
      </c>
      <c r="AI659" s="39">
        <f t="shared" si="129"/>
        <v>8.3333333333333339</v>
      </c>
      <c r="AJ659" s="39">
        <f t="shared" si="130"/>
        <v>-86.111111111111114</v>
      </c>
      <c r="AK659" s="39">
        <f t="shared" si="131"/>
        <v>7</v>
      </c>
      <c r="AL659" s="39">
        <f t="shared" si="132"/>
        <v>800</v>
      </c>
      <c r="AM659" s="39">
        <f t="shared" si="133"/>
        <v>0</v>
      </c>
    </row>
    <row r="660" spans="27:39" ht="20.100000000000001" customHeight="1" x14ac:dyDescent="0.2">
      <c r="AA660">
        <f t="shared" si="126"/>
        <v>23</v>
      </c>
      <c r="AB660" s="24">
        <f t="shared" si="123"/>
        <v>2.76</v>
      </c>
      <c r="AC660" s="24">
        <f t="shared" si="124"/>
        <v>0</v>
      </c>
      <c r="AD660" s="57">
        <f t="shared" si="120"/>
        <v>0</v>
      </c>
      <c r="AE660" s="56">
        <f t="shared" si="121"/>
        <v>-63.111111111111114</v>
      </c>
      <c r="AF660" s="57">
        <f t="shared" si="122"/>
        <v>-63.111111111111114</v>
      </c>
      <c r="AG660" s="39">
        <f t="shared" si="127"/>
        <v>0</v>
      </c>
      <c r="AH660" s="39">
        <f t="shared" si="128"/>
        <v>0</v>
      </c>
      <c r="AI660" s="39">
        <f t="shared" si="129"/>
        <v>8.3333333333333339</v>
      </c>
      <c r="AJ660" s="39">
        <f t="shared" si="130"/>
        <v>-86.111111111111114</v>
      </c>
      <c r="AK660" s="39">
        <f t="shared" si="131"/>
        <v>7</v>
      </c>
      <c r="AL660" s="39">
        <f t="shared" si="132"/>
        <v>800</v>
      </c>
      <c r="AM660" s="39">
        <f t="shared" si="133"/>
        <v>0</v>
      </c>
    </row>
    <row r="661" spans="27:39" ht="20.100000000000001" customHeight="1" x14ac:dyDescent="0.2">
      <c r="AA661">
        <f t="shared" si="126"/>
        <v>24</v>
      </c>
      <c r="AB661" s="24">
        <f t="shared" si="123"/>
        <v>2.88</v>
      </c>
      <c r="AC661" s="24">
        <f t="shared" si="124"/>
        <v>0</v>
      </c>
      <c r="AD661" s="57">
        <f t="shared" si="120"/>
        <v>0</v>
      </c>
      <c r="AE661" s="56">
        <f t="shared" si="121"/>
        <v>-62.111111111111114</v>
      </c>
      <c r="AF661" s="57">
        <f t="shared" si="122"/>
        <v>-62.111111111111114</v>
      </c>
      <c r="AG661" s="39">
        <f t="shared" si="127"/>
        <v>0</v>
      </c>
      <c r="AH661" s="39">
        <f t="shared" si="128"/>
        <v>0</v>
      </c>
      <c r="AI661" s="39">
        <f t="shared" si="129"/>
        <v>8.3333333333333339</v>
      </c>
      <c r="AJ661" s="39">
        <f t="shared" si="130"/>
        <v>-86.111111111111114</v>
      </c>
      <c r="AK661" s="39">
        <f t="shared" si="131"/>
        <v>7</v>
      </c>
      <c r="AL661" s="39">
        <f t="shared" si="132"/>
        <v>800</v>
      </c>
      <c r="AM661" s="39">
        <f t="shared" si="133"/>
        <v>0</v>
      </c>
    </row>
    <row r="662" spans="27:39" ht="20.100000000000001" customHeight="1" x14ac:dyDescent="0.2">
      <c r="AA662">
        <f t="shared" si="126"/>
        <v>25</v>
      </c>
      <c r="AB662" s="24">
        <f t="shared" si="123"/>
        <v>3</v>
      </c>
      <c r="AC662" s="24">
        <f t="shared" si="124"/>
        <v>0</v>
      </c>
      <c r="AD662" s="57">
        <f t="shared" si="120"/>
        <v>0</v>
      </c>
      <c r="AE662" s="56">
        <f t="shared" si="121"/>
        <v>-61.111111111111114</v>
      </c>
      <c r="AF662" s="57">
        <f t="shared" si="122"/>
        <v>-61.111111111111114</v>
      </c>
      <c r="AG662" s="39">
        <f t="shared" si="127"/>
        <v>0</v>
      </c>
      <c r="AH662" s="39">
        <f t="shared" si="128"/>
        <v>0</v>
      </c>
      <c r="AI662" s="39">
        <f t="shared" si="129"/>
        <v>8.3333333333333339</v>
      </c>
      <c r="AJ662" s="39">
        <f t="shared" si="130"/>
        <v>-86.111111111111114</v>
      </c>
      <c r="AK662" s="39">
        <f t="shared" si="131"/>
        <v>7</v>
      </c>
      <c r="AL662" s="39">
        <f t="shared" si="132"/>
        <v>800</v>
      </c>
      <c r="AM662" s="39">
        <f t="shared" si="133"/>
        <v>0</v>
      </c>
    </row>
    <row r="663" spans="27:39" ht="20.100000000000001" customHeight="1" x14ac:dyDescent="0.2">
      <c r="AA663">
        <f t="shared" si="126"/>
        <v>26</v>
      </c>
      <c r="AB663" s="24">
        <f t="shared" si="123"/>
        <v>3.12</v>
      </c>
      <c r="AC663" s="24">
        <f t="shared" si="124"/>
        <v>0</v>
      </c>
      <c r="AD663" s="57">
        <f t="shared" si="120"/>
        <v>0</v>
      </c>
      <c r="AE663" s="56">
        <f t="shared" si="121"/>
        <v>-60.111111111111114</v>
      </c>
      <c r="AF663" s="57">
        <f t="shared" si="122"/>
        <v>-60.111111111111114</v>
      </c>
      <c r="AG663" s="39">
        <f t="shared" si="127"/>
        <v>0</v>
      </c>
      <c r="AH663" s="39">
        <f t="shared" si="128"/>
        <v>0</v>
      </c>
      <c r="AI663" s="39">
        <f t="shared" si="129"/>
        <v>8.3333333333333339</v>
      </c>
      <c r="AJ663" s="39">
        <f t="shared" si="130"/>
        <v>-86.111111111111114</v>
      </c>
      <c r="AK663" s="39">
        <f t="shared" si="131"/>
        <v>7</v>
      </c>
      <c r="AL663" s="39">
        <f t="shared" si="132"/>
        <v>800</v>
      </c>
      <c r="AM663" s="39">
        <f t="shared" si="133"/>
        <v>0</v>
      </c>
    </row>
    <row r="664" spans="27:39" ht="20.100000000000001" customHeight="1" x14ac:dyDescent="0.2">
      <c r="AA664">
        <f t="shared" si="126"/>
        <v>27</v>
      </c>
      <c r="AB664" s="24">
        <f t="shared" si="123"/>
        <v>3.24</v>
      </c>
      <c r="AC664" s="24">
        <f t="shared" si="124"/>
        <v>0</v>
      </c>
      <c r="AD664" s="57">
        <f t="shared" si="120"/>
        <v>0</v>
      </c>
      <c r="AE664" s="56">
        <f t="shared" si="121"/>
        <v>-59.111111111111114</v>
      </c>
      <c r="AF664" s="57">
        <f t="shared" si="122"/>
        <v>-59.111111111111114</v>
      </c>
      <c r="AG664" s="39">
        <f t="shared" si="127"/>
        <v>0</v>
      </c>
      <c r="AH664" s="39">
        <f t="shared" si="128"/>
        <v>0</v>
      </c>
      <c r="AI664" s="39">
        <f t="shared" si="129"/>
        <v>8.3333333333333339</v>
      </c>
      <c r="AJ664" s="39">
        <f t="shared" si="130"/>
        <v>-86.111111111111114</v>
      </c>
      <c r="AK664" s="39">
        <f t="shared" si="131"/>
        <v>7</v>
      </c>
      <c r="AL664" s="39">
        <f t="shared" si="132"/>
        <v>800</v>
      </c>
      <c r="AM664" s="39">
        <f t="shared" si="133"/>
        <v>0</v>
      </c>
    </row>
    <row r="665" spans="27:39" ht="20.100000000000001" customHeight="1" x14ac:dyDescent="0.2">
      <c r="AA665">
        <f t="shared" si="126"/>
        <v>28</v>
      </c>
      <c r="AB665" s="24">
        <f t="shared" si="123"/>
        <v>3.36</v>
      </c>
      <c r="AC665" s="24">
        <f t="shared" si="124"/>
        <v>0</v>
      </c>
      <c r="AD665" s="57">
        <f t="shared" si="120"/>
        <v>0</v>
      </c>
      <c r="AE665" s="56">
        <f t="shared" si="121"/>
        <v>-58.111111111111114</v>
      </c>
      <c r="AF665" s="57">
        <f t="shared" si="122"/>
        <v>-58.111111111111114</v>
      </c>
      <c r="AG665" s="39">
        <f t="shared" si="127"/>
        <v>0</v>
      </c>
      <c r="AH665" s="39">
        <f t="shared" si="128"/>
        <v>0</v>
      </c>
      <c r="AI665" s="39">
        <f t="shared" si="129"/>
        <v>8.3333333333333339</v>
      </c>
      <c r="AJ665" s="39">
        <f t="shared" si="130"/>
        <v>-86.111111111111114</v>
      </c>
      <c r="AK665" s="39">
        <f t="shared" si="131"/>
        <v>7</v>
      </c>
      <c r="AL665" s="39">
        <f t="shared" si="132"/>
        <v>800</v>
      </c>
      <c r="AM665" s="39">
        <f t="shared" si="133"/>
        <v>0</v>
      </c>
    </row>
    <row r="666" spans="27:39" ht="20.100000000000001" customHeight="1" x14ac:dyDescent="0.2">
      <c r="AA666">
        <f t="shared" si="126"/>
        <v>29</v>
      </c>
      <c r="AB666" s="24">
        <f t="shared" si="123"/>
        <v>3.48</v>
      </c>
      <c r="AC666" s="24">
        <f t="shared" si="124"/>
        <v>0</v>
      </c>
      <c r="AD666" s="57">
        <f t="shared" si="120"/>
        <v>0</v>
      </c>
      <c r="AE666" s="56">
        <f t="shared" si="121"/>
        <v>-57.111111111111114</v>
      </c>
      <c r="AF666" s="57">
        <f t="shared" si="122"/>
        <v>-57.111111111111114</v>
      </c>
      <c r="AG666" s="39">
        <f t="shared" si="127"/>
        <v>0</v>
      </c>
      <c r="AH666" s="39">
        <f t="shared" si="128"/>
        <v>0</v>
      </c>
      <c r="AI666" s="39">
        <f t="shared" si="129"/>
        <v>8.3333333333333339</v>
      </c>
      <c r="AJ666" s="39">
        <f t="shared" si="130"/>
        <v>-86.111111111111114</v>
      </c>
      <c r="AK666" s="39">
        <f t="shared" si="131"/>
        <v>7</v>
      </c>
      <c r="AL666" s="39">
        <f t="shared" si="132"/>
        <v>800</v>
      </c>
      <c r="AM666" s="39">
        <f t="shared" si="133"/>
        <v>0</v>
      </c>
    </row>
    <row r="667" spans="27:39" ht="20.100000000000001" customHeight="1" x14ac:dyDescent="0.2">
      <c r="AA667">
        <f t="shared" si="126"/>
        <v>30</v>
      </c>
      <c r="AB667" s="24">
        <f t="shared" si="123"/>
        <v>3.6</v>
      </c>
      <c r="AC667" s="24">
        <f t="shared" si="124"/>
        <v>0</v>
      </c>
      <c r="AD667" s="57">
        <f t="shared" si="120"/>
        <v>0</v>
      </c>
      <c r="AE667" s="56">
        <f t="shared" si="121"/>
        <v>-56.111111111111114</v>
      </c>
      <c r="AF667" s="57">
        <f t="shared" si="122"/>
        <v>-56.111111111111114</v>
      </c>
      <c r="AG667" s="39">
        <f t="shared" si="127"/>
        <v>0</v>
      </c>
      <c r="AH667" s="39">
        <f t="shared" si="128"/>
        <v>0</v>
      </c>
      <c r="AI667" s="39">
        <f t="shared" si="129"/>
        <v>8.3333333333333339</v>
      </c>
      <c r="AJ667" s="39">
        <f t="shared" si="130"/>
        <v>-86.111111111111114</v>
      </c>
      <c r="AK667" s="39">
        <f t="shared" si="131"/>
        <v>7</v>
      </c>
      <c r="AL667" s="39">
        <f t="shared" si="132"/>
        <v>800</v>
      </c>
      <c r="AM667" s="39">
        <f t="shared" si="133"/>
        <v>0</v>
      </c>
    </row>
    <row r="668" spans="27:39" ht="20.100000000000001" customHeight="1" x14ac:dyDescent="0.2">
      <c r="AA668">
        <f t="shared" si="126"/>
        <v>31</v>
      </c>
      <c r="AB668" s="24">
        <f t="shared" si="123"/>
        <v>3.72</v>
      </c>
      <c r="AC668" s="24">
        <f t="shared" si="124"/>
        <v>0</v>
      </c>
      <c r="AD668" s="57">
        <f t="shared" si="120"/>
        <v>0</v>
      </c>
      <c r="AE668" s="56">
        <f t="shared" si="121"/>
        <v>-55.111111111111114</v>
      </c>
      <c r="AF668" s="57">
        <f t="shared" si="122"/>
        <v>-55.111111111111114</v>
      </c>
      <c r="AG668" s="39">
        <f t="shared" si="127"/>
        <v>0</v>
      </c>
      <c r="AH668" s="39">
        <f t="shared" si="128"/>
        <v>0</v>
      </c>
      <c r="AI668" s="39">
        <f t="shared" si="129"/>
        <v>8.3333333333333339</v>
      </c>
      <c r="AJ668" s="39">
        <f t="shared" si="130"/>
        <v>-86.111111111111114</v>
      </c>
      <c r="AK668" s="39">
        <f t="shared" si="131"/>
        <v>7</v>
      </c>
      <c r="AL668" s="39">
        <f t="shared" si="132"/>
        <v>800</v>
      </c>
      <c r="AM668" s="39">
        <f t="shared" si="133"/>
        <v>0</v>
      </c>
    </row>
    <row r="669" spans="27:39" ht="20.100000000000001" customHeight="1" x14ac:dyDescent="0.2">
      <c r="AA669">
        <f t="shared" si="126"/>
        <v>32</v>
      </c>
      <c r="AB669" s="24">
        <f t="shared" si="123"/>
        <v>3.84</v>
      </c>
      <c r="AC669" s="24">
        <f t="shared" si="124"/>
        <v>0</v>
      </c>
      <c r="AD669" s="57">
        <f t="shared" ref="AD669:AD700" si="134" xml:space="preserve"> IF( AB669 &lt;= AK669,  AH669 + AG669*AB669,     AH669 + AG669*AB669  - AL669*(AB669 - AK669)         )</f>
        <v>0</v>
      </c>
      <c r="AE669" s="56">
        <f t="shared" ref="AE669:AE700" si="135" xml:space="preserve"> AJ669 +  AI669*AB669 + AH669*AB669^2*100000/(2*E*I) + AG669*AB669^3*100000/(6*E*I)</f>
        <v>-54.111111111111114</v>
      </c>
      <c r="AF669" s="57">
        <f t="shared" ref="AF669:AF700" si="136" xml:space="preserve"> IF( AB669 &lt;= AK669,  AE669,        AE669  - AL669*(AB669 - AK669)^3*100000/(6*E*I)                )</f>
        <v>-54.111111111111114</v>
      </c>
      <c r="AG669" s="39">
        <f t="shared" si="127"/>
        <v>0</v>
      </c>
      <c r="AH669" s="39">
        <f t="shared" si="128"/>
        <v>0</v>
      </c>
      <c r="AI669" s="39">
        <f t="shared" si="129"/>
        <v>8.3333333333333339</v>
      </c>
      <c r="AJ669" s="39">
        <f t="shared" si="130"/>
        <v>-86.111111111111114</v>
      </c>
      <c r="AK669" s="39">
        <f t="shared" si="131"/>
        <v>7</v>
      </c>
      <c r="AL669" s="39">
        <f t="shared" si="132"/>
        <v>800</v>
      </c>
      <c r="AM669" s="39">
        <f t="shared" si="133"/>
        <v>0</v>
      </c>
    </row>
    <row r="670" spans="27:39" ht="20.100000000000001" customHeight="1" x14ac:dyDescent="0.2">
      <c r="AA670">
        <f t="shared" si="126"/>
        <v>33</v>
      </c>
      <c r="AB670" s="24">
        <f t="shared" ref="AB670:AB701" si="137" xml:space="preserve"> L*AA670/100</f>
        <v>3.96</v>
      </c>
      <c r="AC670" s="24">
        <f t="shared" ref="AC670:AC701" si="138" xml:space="preserve"> IF( AB670 &lt;= AK670,   AG670,   AG670 - AL670)</f>
        <v>0</v>
      </c>
      <c r="AD670" s="57">
        <f t="shared" si="134"/>
        <v>0</v>
      </c>
      <c r="AE670" s="56">
        <f t="shared" si="135"/>
        <v>-53.111111111111114</v>
      </c>
      <c r="AF670" s="57">
        <f t="shared" si="136"/>
        <v>-53.111111111111114</v>
      </c>
      <c r="AG670" s="39">
        <f t="shared" si="127"/>
        <v>0</v>
      </c>
      <c r="AH670" s="39">
        <f t="shared" si="128"/>
        <v>0</v>
      </c>
      <c r="AI670" s="39">
        <f t="shared" si="129"/>
        <v>8.3333333333333339</v>
      </c>
      <c r="AJ670" s="39">
        <f t="shared" si="130"/>
        <v>-86.111111111111114</v>
      </c>
      <c r="AK670" s="39">
        <f t="shared" si="131"/>
        <v>7</v>
      </c>
      <c r="AL670" s="39">
        <f t="shared" si="132"/>
        <v>800</v>
      </c>
      <c r="AM670" s="39">
        <f t="shared" si="133"/>
        <v>0</v>
      </c>
    </row>
    <row r="671" spans="27:39" ht="20.100000000000001" customHeight="1" x14ac:dyDescent="0.2">
      <c r="AA671">
        <f t="shared" si="126"/>
        <v>34</v>
      </c>
      <c r="AB671" s="24">
        <f t="shared" si="137"/>
        <v>4.08</v>
      </c>
      <c r="AC671" s="24">
        <f t="shared" si="138"/>
        <v>0</v>
      </c>
      <c r="AD671" s="57">
        <f t="shared" si="134"/>
        <v>0</v>
      </c>
      <c r="AE671" s="56">
        <f t="shared" si="135"/>
        <v>-52.111111111111114</v>
      </c>
      <c r="AF671" s="57">
        <f t="shared" si="136"/>
        <v>-52.111111111111114</v>
      </c>
      <c r="AG671" s="39">
        <f t="shared" si="127"/>
        <v>0</v>
      </c>
      <c r="AH671" s="39">
        <f t="shared" si="128"/>
        <v>0</v>
      </c>
      <c r="AI671" s="39">
        <f t="shared" si="129"/>
        <v>8.3333333333333339</v>
      </c>
      <c r="AJ671" s="39">
        <f t="shared" si="130"/>
        <v>-86.111111111111114</v>
      </c>
      <c r="AK671" s="39">
        <f t="shared" si="131"/>
        <v>7</v>
      </c>
      <c r="AL671" s="39">
        <f t="shared" si="132"/>
        <v>800</v>
      </c>
      <c r="AM671" s="39">
        <f t="shared" si="133"/>
        <v>0</v>
      </c>
    </row>
    <row r="672" spans="27:39" ht="20.100000000000001" customHeight="1" x14ac:dyDescent="0.2">
      <c r="AA672">
        <f t="shared" si="126"/>
        <v>35</v>
      </c>
      <c r="AB672" s="24">
        <f t="shared" si="137"/>
        <v>4.2</v>
      </c>
      <c r="AC672" s="24">
        <f t="shared" si="138"/>
        <v>0</v>
      </c>
      <c r="AD672" s="57">
        <f t="shared" si="134"/>
        <v>0</v>
      </c>
      <c r="AE672" s="56">
        <f t="shared" si="135"/>
        <v>-51.111111111111107</v>
      </c>
      <c r="AF672" s="57">
        <f t="shared" si="136"/>
        <v>-51.111111111111107</v>
      </c>
      <c r="AG672" s="39">
        <f t="shared" si="127"/>
        <v>0</v>
      </c>
      <c r="AH672" s="39">
        <f t="shared" si="128"/>
        <v>0</v>
      </c>
      <c r="AI672" s="39">
        <f t="shared" si="129"/>
        <v>8.3333333333333339</v>
      </c>
      <c r="AJ672" s="39">
        <f t="shared" si="130"/>
        <v>-86.111111111111114</v>
      </c>
      <c r="AK672" s="39">
        <f t="shared" si="131"/>
        <v>7</v>
      </c>
      <c r="AL672" s="39">
        <f t="shared" si="132"/>
        <v>800</v>
      </c>
      <c r="AM672" s="39">
        <f t="shared" si="133"/>
        <v>0</v>
      </c>
    </row>
    <row r="673" spans="27:39" ht="20.100000000000001" customHeight="1" x14ac:dyDescent="0.2">
      <c r="AA673">
        <f t="shared" si="126"/>
        <v>36</v>
      </c>
      <c r="AB673" s="24">
        <f t="shared" si="137"/>
        <v>4.32</v>
      </c>
      <c r="AC673" s="24">
        <f t="shared" si="138"/>
        <v>0</v>
      </c>
      <c r="AD673" s="57">
        <f t="shared" si="134"/>
        <v>0</v>
      </c>
      <c r="AE673" s="56">
        <f t="shared" si="135"/>
        <v>-50.111111111111107</v>
      </c>
      <c r="AF673" s="57">
        <f t="shared" si="136"/>
        <v>-50.111111111111107</v>
      </c>
      <c r="AG673" s="39">
        <f t="shared" si="127"/>
        <v>0</v>
      </c>
      <c r="AH673" s="39">
        <f t="shared" si="128"/>
        <v>0</v>
      </c>
      <c r="AI673" s="39">
        <f t="shared" si="129"/>
        <v>8.3333333333333339</v>
      </c>
      <c r="AJ673" s="39">
        <f t="shared" si="130"/>
        <v>-86.111111111111114</v>
      </c>
      <c r="AK673" s="39">
        <f t="shared" si="131"/>
        <v>7</v>
      </c>
      <c r="AL673" s="39">
        <f t="shared" si="132"/>
        <v>800</v>
      </c>
      <c r="AM673" s="39">
        <f t="shared" si="133"/>
        <v>0</v>
      </c>
    </row>
    <row r="674" spans="27:39" ht="20.100000000000001" customHeight="1" x14ac:dyDescent="0.2">
      <c r="AA674">
        <f t="shared" si="126"/>
        <v>37</v>
      </c>
      <c r="AB674" s="24">
        <f t="shared" si="137"/>
        <v>4.4400000000000004</v>
      </c>
      <c r="AC674" s="24">
        <f t="shared" si="138"/>
        <v>0</v>
      </c>
      <c r="AD674" s="57">
        <f t="shared" si="134"/>
        <v>0</v>
      </c>
      <c r="AE674" s="56">
        <f t="shared" si="135"/>
        <v>-49.111111111111107</v>
      </c>
      <c r="AF674" s="57">
        <f t="shared" si="136"/>
        <v>-49.111111111111107</v>
      </c>
      <c r="AG674" s="39">
        <f t="shared" si="127"/>
        <v>0</v>
      </c>
      <c r="AH674" s="39">
        <f t="shared" si="128"/>
        <v>0</v>
      </c>
      <c r="AI674" s="39">
        <f t="shared" si="129"/>
        <v>8.3333333333333339</v>
      </c>
      <c r="AJ674" s="39">
        <f t="shared" si="130"/>
        <v>-86.111111111111114</v>
      </c>
      <c r="AK674" s="39">
        <f t="shared" si="131"/>
        <v>7</v>
      </c>
      <c r="AL674" s="39">
        <f t="shared" si="132"/>
        <v>800</v>
      </c>
      <c r="AM674" s="39">
        <f t="shared" si="133"/>
        <v>0</v>
      </c>
    </row>
    <row r="675" spans="27:39" ht="20.100000000000001" customHeight="1" x14ac:dyDescent="0.2">
      <c r="AA675">
        <f t="shared" si="126"/>
        <v>38</v>
      </c>
      <c r="AB675" s="24">
        <f t="shared" si="137"/>
        <v>4.5599999999999996</v>
      </c>
      <c r="AC675" s="24">
        <f t="shared" si="138"/>
        <v>0</v>
      </c>
      <c r="AD675" s="57">
        <f t="shared" si="134"/>
        <v>0</v>
      </c>
      <c r="AE675" s="56">
        <f t="shared" si="135"/>
        <v>-48.111111111111114</v>
      </c>
      <c r="AF675" s="57">
        <f t="shared" si="136"/>
        <v>-48.111111111111114</v>
      </c>
      <c r="AG675" s="39">
        <f t="shared" si="127"/>
        <v>0</v>
      </c>
      <c r="AH675" s="39">
        <f t="shared" si="128"/>
        <v>0</v>
      </c>
      <c r="AI675" s="39">
        <f t="shared" si="129"/>
        <v>8.3333333333333339</v>
      </c>
      <c r="AJ675" s="39">
        <f t="shared" si="130"/>
        <v>-86.111111111111114</v>
      </c>
      <c r="AK675" s="39">
        <f t="shared" si="131"/>
        <v>7</v>
      </c>
      <c r="AL675" s="39">
        <f t="shared" si="132"/>
        <v>800</v>
      </c>
      <c r="AM675" s="39">
        <f t="shared" si="133"/>
        <v>0</v>
      </c>
    </row>
    <row r="676" spans="27:39" ht="20.100000000000001" customHeight="1" x14ac:dyDescent="0.2">
      <c r="AA676">
        <f t="shared" si="126"/>
        <v>39</v>
      </c>
      <c r="AB676" s="24">
        <f t="shared" si="137"/>
        <v>4.68</v>
      </c>
      <c r="AC676" s="24">
        <f t="shared" si="138"/>
        <v>0</v>
      </c>
      <c r="AD676" s="57">
        <f t="shared" si="134"/>
        <v>0</v>
      </c>
      <c r="AE676" s="56">
        <f t="shared" si="135"/>
        <v>-47.111111111111114</v>
      </c>
      <c r="AF676" s="57">
        <f t="shared" si="136"/>
        <v>-47.111111111111114</v>
      </c>
      <c r="AG676" s="39">
        <f t="shared" si="127"/>
        <v>0</v>
      </c>
      <c r="AH676" s="39">
        <f t="shared" si="128"/>
        <v>0</v>
      </c>
      <c r="AI676" s="39">
        <f t="shared" si="129"/>
        <v>8.3333333333333339</v>
      </c>
      <c r="AJ676" s="39">
        <f t="shared" si="130"/>
        <v>-86.111111111111114</v>
      </c>
      <c r="AK676" s="39">
        <f t="shared" si="131"/>
        <v>7</v>
      </c>
      <c r="AL676" s="39">
        <f t="shared" si="132"/>
        <v>800</v>
      </c>
      <c r="AM676" s="39">
        <f t="shared" si="133"/>
        <v>0</v>
      </c>
    </row>
    <row r="677" spans="27:39" ht="20.100000000000001" customHeight="1" x14ac:dyDescent="0.2">
      <c r="AA677">
        <f t="shared" si="126"/>
        <v>40</v>
      </c>
      <c r="AB677" s="24">
        <f t="shared" si="137"/>
        <v>4.8</v>
      </c>
      <c r="AC677" s="24">
        <f t="shared" si="138"/>
        <v>0</v>
      </c>
      <c r="AD677" s="57">
        <f t="shared" si="134"/>
        <v>0</v>
      </c>
      <c r="AE677" s="56">
        <f t="shared" si="135"/>
        <v>-46.111111111111114</v>
      </c>
      <c r="AF677" s="57">
        <f t="shared" si="136"/>
        <v>-46.111111111111114</v>
      </c>
      <c r="AG677" s="39">
        <f t="shared" si="127"/>
        <v>0</v>
      </c>
      <c r="AH677" s="39">
        <f t="shared" si="128"/>
        <v>0</v>
      </c>
      <c r="AI677" s="39">
        <f t="shared" si="129"/>
        <v>8.3333333333333339</v>
      </c>
      <c r="AJ677" s="39">
        <f t="shared" si="130"/>
        <v>-86.111111111111114</v>
      </c>
      <c r="AK677" s="39">
        <f t="shared" si="131"/>
        <v>7</v>
      </c>
      <c r="AL677" s="39">
        <f t="shared" si="132"/>
        <v>800</v>
      </c>
      <c r="AM677" s="39">
        <f t="shared" si="133"/>
        <v>0</v>
      </c>
    </row>
    <row r="678" spans="27:39" ht="20.100000000000001" customHeight="1" x14ac:dyDescent="0.2">
      <c r="AA678">
        <f t="shared" si="126"/>
        <v>41</v>
      </c>
      <c r="AB678" s="24">
        <f t="shared" si="137"/>
        <v>4.92</v>
      </c>
      <c r="AC678" s="24">
        <f t="shared" si="138"/>
        <v>0</v>
      </c>
      <c r="AD678" s="57">
        <f t="shared" si="134"/>
        <v>0</v>
      </c>
      <c r="AE678" s="56">
        <f t="shared" si="135"/>
        <v>-45.111111111111114</v>
      </c>
      <c r="AF678" s="57">
        <f t="shared" si="136"/>
        <v>-45.111111111111114</v>
      </c>
      <c r="AG678" s="39">
        <f t="shared" si="127"/>
        <v>0</v>
      </c>
      <c r="AH678" s="39">
        <f t="shared" si="128"/>
        <v>0</v>
      </c>
      <c r="AI678" s="39">
        <f t="shared" si="129"/>
        <v>8.3333333333333339</v>
      </c>
      <c r="AJ678" s="39">
        <f t="shared" si="130"/>
        <v>-86.111111111111114</v>
      </c>
      <c r="AK678" s="39">
        <f t="shared" si="131"/>
        <v>7</v>
      </c>
      <c r="AL678" s="39">
        <f t="shared" si="132"/>
        <v>800</v>
      </c>
      <c r="AM678" s="39">
        <f t="shared" si="133"/>
        <v>0</v>
      </c>
    </row>
    <row r="679" spans="27:39" ht="20.100000000000001" customHeight="1" x14ac:dyDescent="0.2">
      <c r="AA679">
        <f t="shared" si="126"/>
        <v>42</v>
      </c>
      <c r="AB679" s="24">
        <f t="shared" si="137"/>
        <v>5.04</v>
      </c>
      <c r="AC679" s="24">
        <f t="shared" si="138"/>
        <v>0</v>
      </c>
      <c r="AD679" s="57">
        <f t="shared" si="134"/>
        <v>0</v>
      </c>
      <c r="AE679" s="56">
        <f t="shared" si="135"/>
        <v>-44.111111111111114</v>
      </c>
      <c r="AF679" s="57">
        <f t="shared" si="136"/>
        <v>-44.111111111111114</v>
      </c>
      <c r="AG679" s="39">
        <f t="shared" si="127"/>
        <v>0</v>
      </c>
      <c r="AH679" s="39">
        <f t="shared" si="128"/>
        <v>0</v>
      </c>
      <c r="AI679" s="39">
        <f t="shared" si="129"/>
        <v>8.3333333333333339</v>
      </c>
      <c r="AJ679" s="39">
        <f t="shared" si="130"/>
        <v>-86.111111111111114</v>
      </c>
      <c r="AK679" s="39">
        <f t="shared" si="131"/>
        <v>7</v>
      </c>
      <c r="AL679" s="39">
        <f t="shared" si="132"/>
        <v>800</v>
      </c>
      <c r="AM679" s="39">
        <f t="shared" si="133"/>
        <v>0</v>
      </c>
    </row>
    <row r="680" spans="27:39" ht="20.100000000000001" customHeight="1" x14ac:dyDescent="0.2">
      <c r="AA680">
        <f t="shared" si="126"/>
        <v>43</v>
      </c>
      <c r="AB680" s="24">
        <f t="shared" si="137"/>
        <v>5.16</v>
      </c>
      <c r="AC680" s="24">
        <f t="shared" si="138"/>
        <v>0</v>
      </c>
      <c r="AD680" s="57">
        <f t="shared" si="134"/>
        <v>0</v>
      </c>
      <c r="AE680" s="56">
        <f t="shared" si="135"/>
        <v>-43.111111111111107</v>
      </c>
      <c r="AF680" s="57">
        <f t="shared" si="136"/>
        <v>-43.111111111111107</v>
      </c>
      <c r="AG680" s="39">
        <f t="shared" si="127"/>
        <v>0</v>
      </c>
      <c r="AH680" s="39">
        <f t="shared" si="128"/>
        <v>0</v>
      </c>
      <c r="AI680" s="39">
        <f t="shared" si="129"/>
        <v>8.3333333333333339</v>
      </c>
      <c r="AJ680" s="39">
        <f t="shared" si="130"/>
        <v>-86.111111111111114</v>
      </c>
      <c r="AK680" s="39">
        <f t="shared" si="131"/>
        <v>7</v>
      </c>
      <c r="AL680" s="39">
        <f t="shared" si="132"/>
        <v>800</v>
      </c>
      <c r="AM680" s="39">
        <f t="shared" si="133"/>
        <v>0</v>
      </c>
    </row>
    <row r="681" spans="27:39" ht="20.100000000000001" customHeight="1" x14ac:dyDescent="0.2">
      <c r="AA681">
        <f t="shared" si="126"/>
        <v>44</v>
      </c>
      <c r="AB681" s="24">
        <f t="shared" si="137"/>
        <v>5.28</v>
      </c>
      <c r="AC681" s="24">
        <f t="shared" si="138"/>
        <v>0</v>
      </c>
      <c r="AD681" s="57">
        <f t="shared" si="134"/>
        <v>0</v>
      </c>
      <c r="AE681" s="56">
        <f t="shared" si="135"/>
        <v>-42.111111111111107</v>
      </c>
      <c r="AF681" s="57">
        <f t="shared" si="136"/>
        <v>-42.111111111111107</v>
      </c>
      <c r="AG681" s="39">
        <f t="shared" si="127"/>
        <v>0</v>
      </c>
      <c r="AH681" s="39">
        <f t="shared" si="128"/>
        <v>0</v>
      </c>
      <c r="AI681" s="39">
        <f t="shared" si="129"/>
        <v>8.3333333333333339</v>
      </c>
      <c r="AJ681" s="39">
        <f t="shared" si="130"/>
        <v>-86.111111111111114</v>
      </c>
      <c r="AK681" s="39">
        <f t="shared" si="131"/>
        <v>7</v>
      </c>
      <c r="AL681" s="39">
        <f t="shared" si="132"/>
        <v>800</v>
      </c>
      <c r="AM681" s="39">
        <f t="shared" si="133"/>
        <v>0</v>
      </c>
    </row>
    <row r="682" spans="27:39" ht="20.100000000000001" customHeight="1" x14ac:dyDescent="0.2">
      <c r="AA682">
        <f t="shared" si="126"/>
        <v>45</v>
      </c>
      <c r="AB682" s="24">
        <f t="shared" si="137"/>
        <v>5.4</v>
      </c>
      <c r="AC682" s="24">
        <f t="shared" si="138"/>
        <v>0</v>
      </c>
      <c r="AD682" s="57">
        <f t="shared" si="134"/>
        <v>0</v>
      </c>
      <c r="AE682" s="56">
        <f t="shared" si="135"/>
        <v>-41.111111111111107</v>
      </c>
      <c r="AF682" s="57">
        <f t="shared" si="136"/>
        <v>-41.111111111111107</v>
      </c>
      <c r="AG682" s="39">
        <f t="shared" si="127"/>
        <v>0</v>
      </c>
      <c r="AH682" s="39">
        <f t="shared" si="128"/>
        <v>0</v>
      </c>
      <c r="AI682" s="39">
        <f t="shared" si="129"/>
        <v>8.3333333333333339</v>
      </c>
      <c r="AJ682" s="39">
        <f t="shared" si="130"/>
        <v>-86.111111111111114</v>
      </c>
      <c r="AK682" s="39">
        <f t="shared" si="131"/>
        <v>7</v>
      </c>
      <c r="AL682" s="39">
        <f t="shared" si="132"/>
        <v>800</v>
      </c>
      <c r="AM682" s="39">
        <f t="shared" si="133"/>
        <v>0</v>
      </c>
    </row>
    <row r="683" spans="27:39" ht="20.100000000000001" customHeight="1" x14ac:dyDescent="0.2">
      <c r="AA683">
        <f t="shared" si="126"/>
        <v>46</v>
      </c>
      <c r="AB683" s="24">
        <f t="shared" si="137"/>
        <v>5.52</v>
      </c>
      <c r="AC683" s="24">
        <f t="shared" si="138"/>
        <v>0</v>
      </c>
      <c r="AD683" s="57">
        <f t="shared" si="134"/>
        <v>0</v>
      </c>
      <c r="AE683" s="56">
        <f t="shared" si="135"/>
        <v>-40.111111111111114</v>
      </c>
      <c r="AF683" s="57">
        <f t="shared" si="136"/>
        <v>-40.111111111111114</v>
      </c>
      <c r="AG683" s="39">
        <f t="shared" si="127"/>
        <v>0</v>
      </c>
      <c r="AH683" s="39">
        <f t="shared" si="128"/>
        <v>0</v>
      </c>
      <c r="AI683" s="39">
        <f t="shared" si="129"/>
        <v>8.3333333333333339</v>
      </c>
      <c r="AJ683" s="39">
        <f t="shared" si="130"/>
        <v>-86.111111111111114</v>
      </c>
      <c r="AK683" s="39">
        <f t="shared" si="131"/>
        <v>7</v>
      </c>
      <c r="AL683" s="39">
        <f t="shared" si="132"/>
        <v>800</v>
      </c>
      <c r="AM683" s="39">
        <f t="shared" si="133"/>
        <v>0</v>
      </c>
    </row>
    <row r="684" spans="27:39" ht="20.100000000000001" customHeight="1" x14ac:dyDescent="0.2">
      <c r="AA684">
        <f t="shared" si="126"/>
        <v>47</v>
      </c>
      <c r="AB684" s="24">
        <f t="shared" si="137"/>
        <v>5.64</v>
      </c>
      <c r="AC684" s="24">
        <f t="shared" si="138"/>
        <v>0</v>
      </c>
      <c r="AD684" s="57">
        <f t="shared" si="134"/>
        <v>0</v>
      </c>
      <c r="AE684" s="56">
        <f t="shared" si="135"/>
        <v>-39.111111111111114</v>
      </c>
      <c r="AF684" s="57">
        <f t="shared" si="136"/>
        <v>-39.111111111111114</v>
      </c>
      <c r="AG684" s="39">
        <f t="shared" si="127"/>
        <v>0</v>
      </c>
      <c r="AH684" s="39">
        <f t="shared" si="128"/>
        <v>0</v>
      </c>
      <c r="AI684" s="39">
        <f t="shared" si="129"/>
        <v>8.3333333333333339</v>
      </c>
      <c r="AJ684" s="39">
        <f t="shared" si="130"/>
        <v>-86.111111111111114</v>
      </c>
      <c r="AK684" s="39">
        <f t="shared" si="131"/>
        <v>7</v>
      </c>
      <c r="AL684" s="39">
        <f t="shared" si="132"/>
        <v>800</v>
      </c>
      <c r="AM684" s="39">
        <f t="shared" si="133"/>
        <v>0</v>
      </c>
    </row>
    <row r="685" spans="27:39" ht="20.100000000000001" customHeight="1" x14ac:dyDescent="0.2">
      <c r="AA685">
        <f t="shared" si="126"/>
        <v>48</v>
      </c>
      <c r="AB685" s="24">
        <f t="shared" si="137"/>
        <v>5.76</v>
      </c>
      <c r="AC685" s="24">
        <f t="shared" si="138"/>
        <v>0</v>
      </c>
      <c r="AD685" s="57">
        <f t="shared" si="134"/>
        <v>0</v>
      </c>
      <c r="AE685" s="56">
        <f t="shared" si="135"/>
        <v>-38.111111111111114</v>
      </c>
      <c r="AF685" s="57">
        <f t="shared" si="136"/>
        <v>-38.111111111111114</v>
      </c>
      <c r="AG685" s="39">
        <f t="shared" si="127"/>
        <v>0</v>
      </c>
      <c r="AH685" s="39">
        <f t="shared" si="128"/>
        <v>0</v>
      </c>
      <c r="AI685" s="39">
        <f t="shared" si="129"/>
        <v>8.3333333333333339</v>
      </c>
      <c r="AJ685" s="39">
        <f t="shared" si="130"/>
        <v>-86.111111111111114</v>
      </c>
      <c r="AK685" s="39">
        <f t="shared" si="131"/>
        <v>7</v>
      </c>
      <c r="AL685" s="39">
        <f t="shared" si="132"/>
        <v>800</v>
      </c>
      <c r="AM685" s="39">
        <f t="shared" si="133"/>
        <v>0</v>
      </c>
    </row>
    <row r="686" spans="27:39" ht="20.100000000000001" customHeight="1" x14ac:dyDescent="0.2">
      <c r="AA686">
        <f t="shared" si="126"/>
        <v>49</v>
      </c>
      <c r="AB686" s="24">
        <f t="shared" si="137"/>
        <v>5.88</v>
      </c>
      <c r="AC686" s="24">
        <f t="shared" si="138"/>
        <v>0</v>
      </c>
      <c r="AD686" s="57">
        <f t="shared" si="134"/>
        <v>0</v>
      </c>
      <c r="AE686" s="56">
        <f t="shared" si="135"/>
        <v>-37.111111111111114</v>
      </c>
      <c r="AF686" s="57">
        <f t="shared" si="136"/>
        <v>-37.111111111111114</v>
      </c>
      <c r="AG686" s="39">
        <f t="shared" si="127"/>
        <v>0</v>
      </c>
      <c r="AH686" s="39">
        <f t="shared" si="128"/>
        <v>0</v>
      </c>
      <c r="AI686" s="39">
        <f t="shared" si="129"/>
        <v>8.3333333333333339</v>
      </c>
      <c r="AJ686" s="39">
        <f t="shared" si="130"/>
        <v>-86.111111111111114</v>
      </c>
      <c r="AK686" s="39">
        <f t="shared" si="131"/>
        <v>7</v>
      </c>
      <c r="AL686" s="39">
        <f t="shared" si="132"/>
        <v>800</v>
      </c>
      <c r="AM686" s="39">
        <f t="shared" si="133"/>
        <v>0</v>
      </c>
    </row>
    <row r="687" spans="27:39" ht="20.100000000000001" customHeight="1" x14ac:dyDescent="0.2">
      <c r="AA687">
        <f t="shared" si="126"/>
        <v>50</v>
      </c>
      <c r="AB687" s="24">
        <f t="shared" si="137"/>
        <v>6</v>
      </c>
      <c r="AC687" s="24">
        <f t="shared" si="138"/>
        <v>0</v>
      </c>
      <c r="AD687" s="57">
        <f t="shared" si="134"/>
        <v>0</v>
      </c>
      <c r="AE687" s="56">
        <f t="shared" si="135"/>
        <v>-36.111111111111114</v>
      </c>
      <c r="AF687" s="57">
        <f t="shared" si="136"/>
        <v>-36.111111111111114</v>
      </c>
      <c r="AG687" s="39">
        <f t="shared" si="127"/>
        <v>0</v>
      </c>
      <c r="AH687" s="39">
        <f t="shared" si="128"/>
        <v>0</v>
      </c>
      <c r="AI687" s="39">
        <f t="shared" si="129"/>
        <v>8.3333333333333339</v>
      </c>
      <c r="AJ687" s="39">
        <f t="shared" si="130"/>
        <v>-86.111111111111114</v>
      </c>
      <c r="AK687" s="39">
        <f t="shared" si="131"/>
        <v>7</v>
      </c>
      <c r="AL687" s="39">
        <f t="shared" si="132"/>
        <v>800</v>
      </c>
      <c r="AM687" s="39">
        <f t="shared" si="133"/>
        <v>0</v>
      </c>
    </row>
    <row r="688" spans="27:39" ht="20.100000000000001" customHeight="1" x14ac:dyDescent="0.2">
      <c r="AA688">
        <f t="shared" si="126"/>
        <v>51</v>
      </c>
      <c r="AB688" s="24">
        <f t="shared" si="137"/>
        <v>6.12</v>
      </c>
      <c r="AC688" s="24">
        <f t="shared" si="138"/>
        <v>0</v>
      </c>
      <c r="AD688" s="57">
        <f t="shared" si="134"/>
        <v>0</v>
      </c>
      <c r="AE688" s="56">
        <f t="shared" si="135"/>
        <v>-35.111111111111107</v>
      </c>
      <c r="AF688" s="57">
        <f t="shared" si="136"/>
        <v>-35.111111111111107</v>
      </c>
      <c r="AG688" s="39">
        <f t="shared" si="127"/>
        <v>0</v>
      </c>
      <c r="AH688" s="39">
        <f t="shared" si="128"/>
        <v>0</v>
      </c>
      <c r="AI688" s="39">
        <f t="shared" si="129"/>
        <v>8.3333333333333339</v>
      </c>
      <c r="AJ688" s="39">
        <f t="shared" si="130"/>
        <v>-86.111111111111114</v>
      </c>
      <c r="AK688" s="39">
        <f t="shared" si="131"/>
        <v>7</v>
      </c>
      <c r="AL688" s="39">
        <f t="shared" si="132"/>
        <v>800</v>
      </c>
      <c r="AM688" s="39">
        <f t="shared" si="133"/>
        <v>0</v>
      </c>
    </row>
    <row r="689" spans="27:39" ht="20.100000000000001" customHeight="1" x14ac:dyDescent="0.2">
      <c r="AA689">
        <f t="shared" si="126"/>
        <v>52</v>
      </c>
      <c r="AB689" s="24">
        <f t="shared" si="137"/>
        <v>6.24</v>
      </c>
      <c r="AC689" s="24">
        <f t="shared" si="138"/>
        <v>0</v>
      </c>
      <c r="AD689" s="57">
        <f t="shared" si="134"/>
        <v>0</v>
      </c>
      <c r="AE689" s="56">
        <f t="shared" si="135"/>
        <v>-34.111111111111107</v>
      </c>
      <c r="AF689" s="57">
        <f t="shared" si="136"/>
        <v>-34.111111111111107</v>
      </c>
      <c r="AG689" s="39">
        <f t="shared" si="127"/>
        <v>0</v>
      </c>
      <c r="AH689" s="39">
        <f t="shared" si="128"/>
        <v>0</v>
      </c>
      <c r="AI689" s="39">
        <f t="shared" si="129"/>
        <v>8.3333333333333339</v>
      </c>
      <c r="AJ689" s="39">
        <f t="shared" si="130"/>
        <v>-86.111111111111114</v>
      </c>
      <c r="AK689" s="39">
        <f t="shared" si="131"/>
        <v>7</v>
      </c>
      <c r="AL689" s="39">
        <f t="shared" si="132"/>
        <v>800</v>
      </c>
      <c r="AM689" s="39">
        <f t="shared" si="133"/>
        <v>0</v>
      </c>
    </row>
    <row r="690" spans="27:39" ht="20.100000000000001" customHeight="1" x14ac:dyDescent="0.2">
      <c r="AA690">
        <f t="shared" si="126"/>
        <v>53</v>
      </c>
      <c r="AB690" s="24">
        <f t="shared" si="137"/>
        <v>6.36</v>
      </c>
      <c r="AC690" s="24">
        <f t="shared" si="138"/>
        <v>0</v>
      </c>
      <c r="AD690" s="57">
        <f t="shared" si="134"/>
        <v>0</v>
      </c>
      <c r="AE690" s="56">
        <f t="shared" si="135"/>
        <v>-33.111111111111107</v>
      </c>
      <c r="AF690" s="57">
        <f t="shared" si="136"/>
        <v>-33.111111111111107</v>
      </c>
      <c r="AG690" s="39">
        <f t="shared" si="127"/>
        <v>0</v>
      </c>
      <c r="AH690" s="39">
        <f t="shared" si="128"/>
        <v>0</v>
      </c>
      <c r="AI690" s="39">
        <f t="shared" si="129"/>
        <v>8.3333333333333339</v>
      </c>
      <c r="AJ690" s="39">
        <f t="shared" si="130"/>
        <v>-86.111111111111114</v>
      </c>
      <c r="AK690" s="39">
        <f t="shared" si="131"/>
        <v>7</v>
      </c>
      <c r="AL690" s="39">
        <f t="shared" si="132"/>
        <v>800</v>
      </c>
      <c r="AM690" s="39">
        <f t="shared" si="133"/>
        <v>0</v>
      </c>
    </row>
    <row r="691" spans="27:39" ht="20.100000000000001" customHeight="1" x14ac:dyDescent="0.2">
      <c r="AA691">
        <f t="shared" si="126"/>
        <v>54</v>
      </c>
      <c r="AB691" s="24">
        <f t="shared" si="137"/>
        <v>6.48</v>
      </c>
      <c r="AC691" s="24">
        <f t="shared" si="138"/>
        <v>0</v>
      </c>
      <c r="AD691" s="57">
        <f t="shared" si="134"/>
        <v>0</v>
      </c>
      <c r="AE691" s="56">
        <f t="shared" si="135"/>
        <v>-32.111111111111107</v>
      </c>
      <c r="AF691" s="57">
        <f t="shared" si="136"/>
        <v>-32.111111111111107</v>
      </c>
      <c r="AG691" s="39">
        <f t="shared" si="127"/>
        <v>0</v>
      </c>
      <c r="AH691" s="39">
        <f t="shared" si="128"/>
        <v>0</v>
      </c>
      <c r="AI691" s="39">
        <f t="shared" si="129"/>
        <v>8.3333333333333339</v>
      </c>
      <c r="AJ691" s="39">
        <f t="shared" si="130"/>
        <v>-86.111111111111114</v>
      </c>
      <c r="AK691" s="39">
        <f t="shared" si="131"/>
        <v>7</v>
      </c>
      <c r="AL691" s="39">
        <f t="shared" si="132"/>
        <v>800</v>
      </c>
      <c r="AM691" s="39">
        <f t="shared" si="133"/>
        <v>0</v>
      </c>
    </row>
    <row r="692" spans="27:39" ht="20.100000000000001" customHeight="1" x14ac:dyDescent="0.2">
      <c r="AA692">
        <f t="shared" si="126"/>
        <v>55</v>
      </c>
      <c r="AB692" s="24">
        <f t="shared" si="137"/>
        <v>6.6</v>
      </c>
      <c r="AC692" s="24">
        <f t="shared" si="138"/>
        <v>0</v>
      </c>
      <c r="AD692" s="57">
        <f t="shared" si="134"/>
        <v>0</v>
      </c>
      <c r="AE692" s="56">
        <f t="shared" si="135"/>
        <v>-31.111111111111114</v>
      </c>
      <c r="AF692" s="57">
        <f t="shared" si="136"/>
        <v>-31.111111111111114</v>
      </c>
      <c r="AG692" s="39">
        <f t="shared" si="127"/>
        <v>0</v>
      </c>
      <c r="AH692" s="39">
        <f t="shared" si="128"/>
        <v>0</v>
      </c>
      <c r="AI692" s="39">
        <f t="shared" si="129"/>
        <v>8.3333333333333339</v>
      </c>
      <c r="AJ692" s="39">
        <f t="shared" si="130"/>
        <v>-86.111111111111114</v>
      </c>
      <c r="AK692" s="39">
        <f t="shared" si="131"/>
        <v>7</v>
      </c>
      <c r="AL692" s="39">
        <f t="shared" si="132"/>
        <v>800</v>
      </c>
      <c r="AM692" s="39">
        <f t="shared" si="133"/>
        <v>0</v>
      </c>
    </row>
    <row r="693" spans="27:39" ht="20.100000000000001" customHeight="1" x14ac:dyDescent="0.2">
      <c r="AA693">
        <f t="shared" si="126"/>
        <v>56</v>
      </c>
      <c r="AB693" s="24">
        <f t="shared" si="137"/>
        <v>6.72</v>
      </c>
      <c r="AC693" s="24">
        <f t="shared" si="138"/>
        <v>0</v>
      </c>
      <c r="AD693" s="57">
        <f t="shared" si="134"/>
        <v>0</v>
      </c>
      <c r="AE693" s="56">
        <f t="shared" si="135"/>
        <v>-30.111111111111114</v>
      </c>
      <c r="AF693" s="57">
        <f t="shared" si="136"/>
        <v>-30.111111111111114</v>
      </c>
      <c r="AG693" s="39">
        <f t="shared" si="127"/>
        <v>0</v>
      </c>
      <c r="AH693" s="39">
        <f t="shared" si="128"/>
        <v>0</v>
      </c>
      <c r="AI693" s="39">
        <f t="shared" si="129"/>
        <v>8.3333333333333339</v>
      </c>
      <c r="AJ693" s="39">
        <f t="shared" si="130"/>
        <v>-86.111111111111114</v>
      </c>
      <c r="AK693" s="39">
        <f t="shared" si="131"/>
        <v>7</v>
      </c>
      <c r="AL693" s="39">
        <f t="shared" si="132"/>
        <v>800</v>
      </c>
      <c r="AM693" s="39">
        <f t="shared" si="133"/>
        <v>0</v>
      </c>
    </row>
    <row r="694" spans="27:39" ht="20.100000000000001" customHeight="1" x14ac:dyDescent="0.2">
      <c r="AA694">
        <f t="shared" si="126"/>
        <v>57</v>
      </c>
      <c r="AB694" s="24">
        <f t="shared" si="137"/>
        <v>6.84</v>
      </c>
      <c r="AC694" s="24">
        <f t="shared" si="138"/>
        <v>0</v>
      </c>
      <c r="AD694" s="57">
        <f t="shared" si="134"/>
        <v>0</v>
      </c>
      <c r="AE694" s="56">
        <f t="shared" si="135"/>
        <v>-29.111111111111114</v>
      </c>
      <c r="AF694" s="57">
        <f t="shared" si="136"/>
        <v>-29.111111111111114</v>
      </c>
      <c r="AG694" s="39">
        <f t="shared" si="127"/>
        <v>0</v>
      </c>
      <c r="AH694" s="39">
        <f t="shared" si="128"/>
        <v>0</v>
      </c>
      <c r="AI694" s="39">
        <f t="shared" si="129"/>
        <v>8.3333333333333339</v>
      </c>
      <c r="AJ694" s="39">
        <f t="shared" si="130"/>
        <v>-86.111111111111114</v>
      </c>
      <c r="AK694" s="39">
        <f t="shared" si="131"/>
        <v>7</v>
      </c>
      <c r="AL694" s="39">
        <f t="shared" si="132"/>
        <v>800</v>
      </c>
      <c r="AM694" s="39">
        <f t="shared" si="133"/>
        <v>0</v>
      </c>
    </row>
    <row r="695" spans="27:39" ht="20.100000000000001" customHeight="1" x14ac:dyDescent="0.2">
      <c r="AA695">
        <f t="shared" si="126"/>
        <v>58</v>
      </c>
      <c r="AB695" s="24">
        <f t="shared" si="137"/>
        <v>6.96</v>
      </c>
      <c r="AC695" s="24">
        <f t="shared" si="138"/>
        <v>0</v>
      </c>
      <c r="AD695" s="57">
        <f t="shared" si="134"/>
        <v>0</v>
      </c>
      <c r="AE695" s="56">
        <f t="shared" si="135"/>
        <v>-28.111111111111107</v>
      </c>
      <c r="AF695" s="57">
        <f t="shared" si="136"/>
        <v>-28.111111111111107</v>
      </c>
      <c r="AG695" s="39">
        <f t="shared" si="127"/>
        <v>0</v>
      </c>
      <c r="AH695" s="39">
        <f t="shared" si="128"/>
        <v>0</v>
      </c>
      <c r="AI695" s="39">
        <f t="shared" si="129"/>
        <v>8.3333333333333339</v>
      </c>
      <c r="AJ695" s="39">
        <f t="shared" si="130"/>
        <v>-86.111111111111114</v>
      </c>
      <c r="AK695" s="39">
        <f t="shared" si="131"/>
        <v>7</v>
      </c>
      <c r="AL695" s="39">
        <f t="shared" si="132"/>
        <v>800</v>
      </c>
      <c r="AM695" s="39">
        <f t="shared" si="133"/>
        <v>0</v>
      </c>
    </row>
    <row r="696" spans="27:39" ht="20.100000000000001" customHeight="1" x14ac:dyDescent="0.2">
      <c r="AA696">
        <f t="shared" si="126"/>
        <v>59</v>
      </c>
      <c r="AB696" s="24">
        <f t="shared" si="137"/>
        <v>7.08</v>
      </c>
      <c r="AC696" s="24">
        <f t="shared" si="138"/>
        <v>-800</v>
      </c>
      <c r="AD696" s="57">
        <f t="shared" si="134"/>
        <v>-64.000000000000057</v>
      </c>
      <c r="AE696" s="56">
        <f t="shared" si="135"/>
        <v>-27.111111111111107</v>
      </c>
      <c r="AF696" s="57">
        <f t="shared" si="136"/>
        <v>-27.111167999999996</v>
      </c>
      <c r="AG696" s="39">
        <f t="shared" si="127"/>
        <v>0</v>
      </c>
      <c r="AH696" s="39">
        <f t="shared" si="128"/>
        <v>0</v>
      </c>
      <c r="AI696" s="39">
        <f t="shared" si="129"/>
        <v>8.3333333333333339</v>
      </c>
      <c r="AJ696" s="39">
        <f t="shared" si="130"/>
        <v>-86.111111111111114</v>
      </c>
      <c r="AK696" s="39">
        <f t="shared" si="131"/>
        <v>7</v>
      </c>
      <c r="AL696" s="39">
        <f t="shared" si="132"/>
        <v>800</v>
      </c>
      <c r="AM696" s="39">
        <f t="shared" si="133"/>
        <v>0</v>
      </c>
    </row>
    <row r="697" spans="27:39" ht="20.100000000000001" customHeight="1" x14ac:dyDescent="0.2">
      <c r="AA697">
        <f t="shared" si="126"/>
        <v>60</v>
      </c>
      <c r="AB697" s="24">
        <f t="shared" si="137"/>
        <v>7.2</v>
      </c>
      <c r="AC697" s="24">
        <f t="shared" si="138"/>
        <v>-800</v>
      </c>
      <c r="AD697" s="57">
        <f t="shared" si="134"/>
        <v>-160.00000000000014</v>
      </c>
      <c r="AE697" s="56">
        <f t="shared" si="135"/>
        <v>-26.111111111111107</v>
      </c>
      <c r="AF697" s="57">
        <f t="shared" si="136"/>
        <v>-26.111999999999995</v>
      </c>
      <c r="AG697" s="39">
        <f t="shared" si="127"/>
        <v>0</v>
      </c>
      <c r="AH697" s="39">
        <f t="shared" si="128"/>
        <v>0</v>
      </c>
      <c r="AI697" s="39">
        <f t="shared" si="129"/>
        <v>8.3333333333333339</v>
      </c>
      <c r="AJ697" s="39">
        <f t="shared" si="130"/>
        <v>-86.111111111111114</v>
      </c>
      <c r="AK697" s="39">
        <f t="shared" si="131"/>
        <v>7</v>
      </c>
      <c r="AL697" s="39">
        <f t="shared" si="132"/>
        <v>800</v>
      </c>
      <c r="AM697" s="39">
        <f t="shared" si="133"/>
        <v>0</v>
      </c>
    </row>
    <row r="698" spans="27:39" ht="20.100000000000001" customHeight="1" x14ac:dyDescent="0.2">
      <c r="AA698">
        <f t="shared" si="126"/>
        <v>61</v>
      </c>
      <c r="AB698" s="24">
        <f t="shared" si="137"/>
        <v>7.32</v>
      </c>
      <c r="AC698" s="24">
        <f t="shared" si="138"/>
        <v>-800</v>
      </c>
      <c r="AD698" s="57">
        <f t="shared" si="134"/>
        <v>-256.00000000000023</v>
      </c>
      <c r="AE698" s="56">
        <f t="shared" si="135"/>
        <v>-25.111111111111107</v>
      </c>
      <c r="AF698" s="57">
        <f t="shared" si="136"/>
        <v>-25.114751999999996</v>
      </c>
      <c r="AG698" s="39">
        <f t="shared" si="127"/>
        <v>0</v>
      </c>
      <c r="AH698" s="39">
        <f t="shared" si="128"/>
        <v>0</v>
      </c>
      <c r="AI698" s="39">
        <f t="shared" si="129"/>
        <v>8.3333333333333339</v>
      </c>
      <c r="AJ698" s="39">
        <f t="shared" si="130"/>
        <v>-86.111111111111114</v>
      </c>
      <c r="AK698" s="39">
        <f t="shared" si="131"/>
        <v>7</v>
      </c>
      <c r="AL698" s="39">
        <f t="shared" si="132"/>
        <v>800</v>
      </c>
      <c r="AM698" s="39">
        <f t="shared" si="133"/>
        <v>0</v>
      </c>
    </row>
    <row r="699" spans="27:39" ht="20.100000000000001" customHeight="1" x14ac:dyDescent="0.2">
      <c r="AA699">
        <f t="shared" si="126"/>
        <v>62</v>
      </c>
      <c r="AB699" s="24">
        <f t="shared" si="137"/>
        <v>7.44</v>
      </c>
      <c r="AC699" s="24">
        <f t="shared" si="138"/>
        <v>-800</v>
      </c>
      <c r="AD699" s="57">
        <f t="shared" si="134"/>
        <v>-352.00000000000034</v>
      </c>
      <c r="AE699" s="56">
        <f t="shared" si="135"/>
        <v>-24.111111111111107</v>
      </c>
      <c r="AF699" s="57">
        <f t="shared" si="136"/>
        <v>-24.120575999999996</v>
      </c>
      <c r="AG699" s="39">
        <f t="shared" si="127"/>
        <v>0</v>
      </c>
      <c r="AH699" s="39">
        <f t="shared" si="128"/>
        <v>0</v>
      </c>
      <c r="AI699" s="39">
        <f t="shared" si="129"/>
        <v>8.3333333333333339</v>
      </c>
      <c r="AJ699" s="39">
        <f t="shared" si="130"/>
        <v>-86.111111111111114</v>
      </c>
      <c r="AK699" s="39">
        <f t="shared" si="131"/>
        <v>7</v>
      </c>
      <c r="AL699" s="39">
        <f t="shared" si="132"/>
        <v>800</v>
      </c>
      <c r="AM699" s="39">
        <f t="shared" si="133"/>
        <v>0</v>
      </c>
    </row>
    <row r="700" spans="27:39" ht="20.100000000000001" customHeight="1" x14ac:dyDescent="0.2">
      <c r="AA700">
        <f t="shared" si="126"/>
        <v>63</v>
      </c>
      <c r="AB700" s="24">
        <f t="shared" si="137"/>
        <v>7.56</v>
      </c>
      <c r="AC700" s="24">
        <f t="shared" si="138"/>
        <v>-800</v>
      </c>
      <c r="AD700" s="57">
        <f t="shared" si="134"/>
        <v>-447.99999999999966</v>
      </c>
      <c r="AE700" s="56">
        <f t="shared" si="135"/>
        <v>-23.111111111111114</v>
      </c>
      <c r="AF700" s="57">
        <f t="shared" si="136"/>
        <v>-23.130624000000005</v>
      </c>
      <c r="AG700" s="39">
        <f t="shared" si="127"/>
        <v>0</v>
      </c>
      <c r="AH700" s="39">
        <f t="shared" si="128"/>
        <v>0</v>
      </c>
      <c r="AI700" s="39">
        <f t="shared" si="129"/>
        <v>8.3333333333333339</v>
      </c>
      <c r="AJ700" s="39">
        <f t="shared" si="130"/>
        <v>-86.111111111111114</v>
      </c>
      <c r="AK700" s="39">
        <f t="shared" si="131"/>
        <v>7</v>
      </c>
      <c r="AL700" s="39">
        <f t="shared" si="132"/>
        <v>800</v>
      </c>
      <c r="AM700" s="39">
        <f t="shared" si="133"/>
        <v>0</v>
      </c>
    </row>
    <row r="701" spans="27:39" ht="20.100000000000001" customHeight="1" x14ac:dyDescent="0.2">
      <c r="AA701">
        <f t="shared" si="126"/>
        <v>64</v>
      </c>
      <c r="AB701" s="24">
        <f t="shared" si="137"/>
        <v>7.68</v>
      </c>
      <c r="AC701" s="24">
        <f t="shared" si="138"/>
        <v>-800</v>
      </c>
      <c r="AD701" s="57">
        <f t="shared" ref="AD701:AD737" si="139" xml:space="preserve"> IF( AB701 &lt;= AK701,  AH701 + AG701*AB701,     AH701 + AG701*AB701  - AL701*(AB701 - AK701)         )</f>
        <v>-543.99999999999977</v>
      </c>
      <c r="AE701" s="56">
        <f t="shared" ref="AE701:AE737" si="140" xml:space="preserve"> AJ701 +  AI701*AB701 + AH701*AB701^2*100000/(2*E*I) + AG701*AB701^3*100000/(6*E*I)</f>
        <v>-22.111111111111114</v>
      </c>
      <c r="AF701" s="57">
        <f t="shared" ref="AF701:AF732" si="141" xml:space="preserve"> IF( AB701 &lt;= AK701,  AE701,        AE701  - AL701*(AB701 - AK701)^3*100000/(6*E*I)                )</f>
        <v>-22.146048000000004</v>
      </c>
      <c r="AG701" s="39">
        <f t="shared" si="127"/>
        <v>0</v>
      </c>
      <c r="AH701" s="39">
        <f t="shared" si="128"/>
        <v>0</v>
      </c>
      <c r="AI701" s="39">
        <f t="shared" si="129"/>
        <v>8.3333333333333339</v>
      </c>
      <c r="AJ701" s="39">
        <f t="shared" si="130"/>
        <v>-86.111111111111114</v>
      </c>
      <c r="AK701" s="39">
        <f t="shared" si="131"/>
        <v>7</v>
      </c>
      <c r="AL701" s="39">
        <f t="shared" si="132"/>
        <v>800</v>
      </c>
      <c r="AM701" s="39">
        <f t="shared" si="133"/>
        <v>0</v>
      </c>
    </row>
    <row r="702" spans="27:39" ht="20.100000000000001" customHeight="1" x14ac:dyDescent="0.2">
      <c r="AA702">
        <f t="shared" si="126"/>
        <v>65</v>
      </c>
      <c r="AB702" s="24">
        <f t="shared" ref="AB702:AB733" si="142" xml:space="preserve"> L*AA702/100</f>
        <v>7.8</v>
      </c>
      <c r="AC702" s="24">
        <f t="shared" ref="AC702:AC733" si="143" xml:space="preserve"> IF( AB702 &lt;= AK702,   AG702,   AG702 - AL702)</f>
        <v>-800</v>
      </c>
      <c r="AD702" s="57">
        <f t="shared" si="139"/>
        <v>-639.99999999999989</v>
      </c>
      <c r="AE702" s="56">
        <f t="shared" si="140"/>
        <v>-21.111111111111114</v>
      </c>
      <c r="AF702" s="57">
        <f t="shared" si="141"/>
        <v>-21.168000000000003</v>
      </c>
      <c r="AG702" s="39">
        <f t="shared" si="127"/>
        <v>0</v>
      </c>
      <c r="AH702" s="39">
        <f t="shared" si="128"/>
        <v>0</v>
      </c>
      <c r="AI702" s="39">
        <f t="shared" si="129"/>
        <v>8.3333333333333339</v>
      </c>
      <c r="AJ702" s="39">
        <f t="shared" si="130"/>
        <v>-86.111111111111114</v>
      </c>
      <c r="AK702" s="39">
        <f t="shared" si="131"/>
        <v>7</v>
      </c>
      <c r="AL702" s="39">
        <f t="shared" si="132"/>
        <v>800</v>
      </c>
      <c r="AM702" s="39">
        <f t="shared" si="133"/>
        <v>0</v>
      </c>
    </row>
    <row r="703" spans="27:39" ht="20.100000000000001" customHeight="1" x14ac:dyDescent="0.2">
      <c r="AA703">
        <f t="shared" ref="AA703:AA737" si="144">AA702+1</f>
        <v>66</v>
      </c>
      <c r="AB703" s="24">
        <f t="shared" si="142"/>
        <v>7.92</v>
      </c>
      <c r="AC703" s="24">
        <f t="shared" si="143"/>
        <v>-800</v>
      </c>
      <c r="AD703" s="57">
        <f t="shared" si="139"/>
        <v>-736</v>
      </c>
      <c r="AE703" s="56">
        <f t="shared" si="140"/>
        <v>-20.111111111111114</v>
      </c>
      <c r="AF703" s="57">
        <f t="shared" si="141"/>
        <v>-20.197632000000002</v>
      </c>
      <c r="AG703" s="39">
        <f t="shared" ref="AG703:AG737" si="145">AG702</f>
        <v>0</v>
      </c>
      <c r="AH703" s="39">
        <f t="shared" ref="AH703:AH737" si="146">AH702</f>
        <v>0</v>
      </c>
      <c r="AI703" s="39">
        <f t="shared" ref="AI703:AI737" si="147">AI702</f>
        <v>8.3333333333333339</v>
      </c>
      <c r="AJ703" s="39">
        <f t="shared" ref="AJ703:AJ737" si="148">AJ702</f>
        <v>-86.111111111111114</v>
      </c>
      <c r="AK703" s="39">
        <f t="shared" ref="AK703:AK737" si="149">AK702</f>
        <v>7</v>
      </c>
      <c r="AL703" s="39">
        <f t="shared" ref="AL703:AL737" si="150">AL702</f>
        <v>800</v>
      </c>
      <c r="AM703" s="39">
        <f t="shared" ref="AM703:AM737" si="151">AM702</f>
        <v>0</v>
      </c>
    </row>
    <row r="704" spans="27:39" ht="20.100000000000001" customHeight="1" x14ac:dyDescent="0.2">
      <c r="AA704">
        <f t="shared" si="144"/>
        <v>67</v>
      </c>
      <c r="AB704" s="24">
        <f t="shared" si="142"/>
        <v>8.0399999999999991</v>
      </c>
      <c r="AC704" s="24">
        <f t="shared" si="143"/>
        <v>-800</v>
      </c>
      <c r="AD704" s="57">
        <f t="shared" si="139"/>
        <v>-831.99999999999932</v>
      </c>
      <c r="AE704" s="56">
        <f t="shared" si="140"/>
        <v>-19.111111111111114</v>
      </c>
      <c r="AF704" s="57">
        <f t="shared" si="141"/>
        <v>-19.236096000000003</v>
      </c>
      <c r="AG704" s="39">
        <f t="shared" si="145"/>
        <v>0</v>
      </c>
      <c r="AH704" s="39">
        <f t="shared" si="146"/>
        <v>0</v>
      </c>
      <c r="AI704" s="39">
        <f t="shared" si="147"/>
        <v>8.3333333333333339</v>
      </c>
      <c r="AJ704" s="39">
        <f t="shared" si="148"/>
        <v>-86.111111111111114</v>
      </c>
      <c r="AK704" s="39">
        <f t="shared" si="149"/>
        <v>7</v>
      </c>
      <c r="AL704" s="39">
        <f t="shared" si="150"/>
        <v>800</v>
      </c>
      <c r="AM704" s="39">
        <f t="shared" si="151"/>
        <v>0</v>
      </c>
    </row>
    <row r="705" spans="27:39" ht="20.100000000000001" customHeight="1" x14ac:dyDescent="0.2">
      <c r="AA705">
        <f t="shared" si="144"/>
        <v>68</v>
      </c>
      <c r="AB705" s="24">
        <f t="shared" si="142"/>
        <v>8.16</v>
      </c>
      <c r="AC705" s="24">
        <f t="shared" si="143"/>
        <v>-800</v>
      </c>
      <c r="AD705" s="57">
        <f t="shared" si="139"/>
        <v>-928.00000000000011</v>
      </c>
      <c r="AE705" s="56">
        <f t="shared" si="140"/>
        <v>-18.111111111111114</v>
      </c>
      <c r="AF705" s="57">
        <f t="shared" si="141"/>
        <v>-18.284544000000004</v>
      </c>
      <c r="AG705" s="39">
        <f t="shared" si="145"/>
        <v>0</v>
      </c>
      <c r="AH705" s="39">
        <f t="shared" si="146"/>
        <v>0</v>
      </c>
      <c r="AI705" s="39">
        <f t="shared" si="147"/>
        <v>8.3333333333333339</v>
      </c>
      <c r="AJ705" s="39">
        <f t="shared" si="148"/>
        <v>-86.111111111111114</v>
      </c>
      <c r="AK705" s="39">
        <f t="shared" si="149"/>
        <v>7</v>
      </c>
      <c r="AL705" s="39">
        <f t="shared" si="150"/>
        <v>800</v>
      </c>
      <c r="AM705" s="39">
        <f t="shared" si="151"/>
        <v>0</v>
      </c>
    </row>
    <row r="706" spans="27:39" ht="20.100000000000001" customHeight="1" x14ac:dyDescent="0.2">
      <c r="AA706">
        <f t="shared" si="144"/>
        <v>69</v>
      </c>
      <c r="AB706" s="24">
        <f t="shared" si="142"/>
        <v>8.2799999999999994</v>
      </c>
      <c r="AC706" s="24">
        <f t="shared" si="143"/>
        <v>-800</v>
      </c>
      <c r="AD706" s="57">
        <f t="shared" si="139"/>
        <v>-1023.9999999999995</v>
      </c>
      <c r="AE706" s="56">
        <f t="shared" si="140"/>
        <v>-17.111111111111114</v>
      </c>
      <c r="AF706" s="57">
        <f t="shared" si="141"/>
        <v>-17.344128000000001</v>
      </c>
      <c r="AG706" s="39">
        <f t="shared" si="145"/>
        <v>0</v>
      </c>
      <c r="AH706" s="39">
        <f t="shared" si="146"/>
        <v>0</v>
      </c>
      <c r="AI706" s="39">
        <f t="shared" si="147"/>
        <v>8.3333333333333339</v>
      </c>
      <c r="AJ706" s="39">
        <f t="shared" si="148"/>
        <v>-86.111111111111114</v>
      </c>
      <c r="AK706" s="39">
        <f t="shared" si="149"/>
        <v>7</v>
      </c>
      <c r="AL706" s="39">
        <f t="shared" si="150"/>
        <v>800</v>
      </c>
      <c r="AM706" s="39">
        <f t="shared" si="151"/>
        <v>0</v>
      </c>
    </row>
    <row r="707" spans="27:39" ht="20.100000000000001" customHeight="1" x14ac:dyDescent="0.2">
      <c r="AA707">
        <f t="shared" si="144"/>
        <v>70</v>
      </c>
      <c r="AB707" s="24">
        <f t="shared" si="142"/>
        <v>8.4</v>
      </c>
      <c r="AC707" s="24">
        <f t="shared" si="143"/>
        <v>-800</v>
      </c>
      <c r="AD707" s="57">
        <f t="shared" si="139"/>
        <v>-1120.0000000000002</v>
      </c>
      <c r="AE707" s="56">
        <f t="shared" si="140"/>
        <v>-16.1111111111111</v>
      </c>
      <c r="AF707" s="57">
        <f t="shared" si="141"/>
        <v>-16.41599999999999</v>
      </c>
      <c r="AG707" s="39">
        <f t="shared" si="145"/>
        <v>0</v>
      </c>
      <c r="AH707" s="39">
        <f t="shared" si="146"/>
        <v>0</v>
      </c>
      <c r="AI707" s="39">
        <f t="shared" si="147"/>
        <v>8.3333333333333339</v>
      </c>
      <c r="AJ707" s="39">
        <f t="shared" si="148"/>
        <v>-86.111111111111114</v>
      </c>
      <c r="AK707" s="39">
        <f t="shared" si="149"/>
        <v>7</v>
      </c>
      <c r="AL707" s="39">
        <f t="shared" si="150"/>
        <v>800</v>
      </c>
      <c r="AM707" s="39">
        <f t="shared" si="151"/>
        <v>0</v>
      </c>
    </row>
    <row r="708" spans="27:39" ht="20.100000000000001" customHeight="1" x14ac:dyDescent="0.2">
      <c r="AA708">
        <f t="shared" si="144"/>
        <v>71</v>
      </c>
      <c r="AB708" s="24">
        <f t="shared" si="142"/>
        <v>8.52</v>
      </c>
      <c r="AC708" s="24">
        <f t="shared" si="143"/>
        <v>-800</v>
      </c>
      <c r="AD708" s="57">
        <f t="shared" si="139"/>
        <v>-1215.9999999999995</v>
      </c>
      <c r="AE708" s="56">
        <f t="shared" si="140"/>
        <v>-15.111111111111114</v>
      </c>
      <c r="AF708" s="57">
        <f t="shared" si="141"/>
        <v>-15.501312000000002</v>
      </c>
      <c r="AG708" s="39">
        <f t="shared" si="145"/>
        <v>0</v>
      </c>
      <c r="AH708" s="39">
        <f t="shared" si="146"/>
        <v>0</v>
      </c>
      <c r="AI708" s="39">
        <f t="shared" si="147"/>
        <v>8.3333333333333339</v>
      </c>
      <c r="AJ708" s="39">
        <f t="shared" si="148"/>
        <v>-86.111111111111114</v>
      </c>
      <c r="AK708" s="39">
        <f t="shared" si="149"/>
        <v>7</v>
      </c>
      <c r="AL708" s="39">
        <f t="shared" si="150"/>
        <v>800</v>
      </c>
      <c r="AM708" s="39">
        <f t="shared" si="151"/>
        <v>0</v>
      </c>
    </row>
    <row r="709" spans="27:39" ht="20.100000000000001" customHeight="1" x14ac:dyDescent="0.2">
      <c r="AA709">
        <f t="shared" si="144"/>
        <v>72</v>
      </c>
      <c r="AB709" s="24">
        <f t="shared" si="142"/>
        <v>8.64</v>
      </c>
      <c r="AC709" s="24">
        <f t="shared" si="143"/>
        <v>-800</v>
      </c>
      <c r="AD709" s="57">
        <f t="shared" si="139"/>
        <v>-1312.0000000000005</v>
      </c>
      <c r="AE709" s="56">
        <f t="shared" si="140"/>
        <v>-14.1111111111111</v>
      </c>
      <c r="AF709" s="57">
        <f t="shared" si="141"/>
        <v>-14.60121599999999</v>
      </c>
      <c r="AG709" s="39">
        <f t="shared" si="145"/>
        <v>0</v>
      </c>
      <c r="AH709" s="39">
        <f t="shared" si="146"/>
        <v>0</v>
      </c>
      <c r="AI709" s="39">
        <f t="shared" si="147"/>
        <v>8.3333333333333339</v>
      </c>
      <c r="AJ709" s="39">
        <f t="shared" si="148"/>
        <v>-86.111111111111114</v>
      </c>
      <c r="AK709" s="39">
        <f t="shared" si="149"/>
        <v>7</v>
      </c>
      <c r="AL709" s="39">
        <f t="shared" si="150"/>
        <v>800</v>
      </c>
      <c r="AM709" s="39">
        <f t="shared" si="151"/>
        <v>0</v>
      </c>
    </row>
    <row r="710" spans="27:39" ht="20.100000000000001" customHeight="1" x14ac:dyDescent="0.2">
      <c r="AA710">
        <f t="shared" si="144"/>
        <v>73</v>
      </c>
      <c r="AB710" s="24">
        <f t="shared" si="142"/>
        <v>8.76</v>
      </c>
      <c r="AC710" s="24">
        <f t="shared" si="143"/>
        <v>-800</v>
      </c>
      <c r="AD710" s="57">
        <f t="shared" si="139"/>
        <v>-1407.9999999999998</v>
      </c>
      <c r="AE710" s="56">
        <f t="shared" si="140"/>
        <v>-13.111111111111114</v>
      </c>
      <c r="AF710" s="57">
        <f t="shared" si="141"/>
        <v>-13.716864000000003</v>
      </c>
      <c r="AG710" s="39">
        <f t="shared" si="145"/>
        <v>0</v>
      </c>
      <c r="AH710" s="39">
        <f t="shared" si="146"/>
        <v>0</v>
      </c>
      <c r="AI710" s="39">
        <f t="shared" si="147"/>
        <v>8.3333333333333339</v>
      </c>
      <c r="AJ710" s="39">
        <f t="shared" si="148"/>
        <v>-86.111111111111114</v>
      </c>
      <c r="AK710" s="39">
        <f t="shared" si="149"/>
        <v>7</v>
      </c>
      <c r="AL710" s="39">
        <f t="shared" si="150"/>
        <v>800</v>
      </c>
      <c r="AM710" s="39">
        <f t="shared" si="151"/>
        <v>0</v>
      </c>
    </row>
    <row r="711" spans="27:39" ht="20.100000000000001" customHeight="1" x14ac:dyDescent="0.2">
      <c r="AA711">
        <f t="shared" si="144"/>
        <v>74</v>
      </c>
      <c r="AB711" s="24">
        <f t="shared" si="142"/>
        <v>8.8800000000000008</v>
      </c>
      <c r="AC711" s="24">
        <f t="shared" si="143"/>
        <v>-800</v>
      </c>
      <c r="AD711" s="57">
        <f t="shared" si="139"/>
        <v>-1504.0000000000007</v>
      </c>
      <c r="AE711" s="56">
        <f t="shared" si="140"/>
        <v>-12.1111111111111</v>
      </c>
      <c r="AF711" s="57">
        <f t="shared" si="141"/>
        <v>-12.84940799999999</v>
      </c>
      <c r="AG711" s="39">
        <f t="shared" si="145"/>
        <v>0</v>
      </c>
      <c r="AH711" s="39">
        <f t="shared" si="146"/>
        <v>0</v>
      </c>
      <c r="AI711" s="39">
        <f t="shared" si="147"/>
        <v>8.3333333333333339</v>
      </c>
      <c r="AJ711" s="39">
        <f t="shared" si="148"/>
        <v>-86.111111111111114</v>
      </c>
      <c r="AK711" s="39">
        <f t="shared" si="149"/>
        <v>7</v>
      </c>
      <c r="AL711" s="39">
        <f t="shared" si="150"/>
        <v>800</v>
      </c>
      <c r="AM711" s="39">
        <f t="shared" si="151"/>
        <v>0</v>
      </c>
    </row>
    <row r="712" spans="27:39" ht="20.100000000000001" customHeight="1" x14ac:dyDescent="0.2">
      <c r="AA712">
        <f t="shared" si="144"/>
        <v>75</v>
      </c>
      <c r="AB712" s="24">
        <f t="shared" si="142"/>
        <v>9</v>
      </c>
      <c r="AC712" s="24">
        <f t="shared" si="143"/>
        <v>-800</v>
      </c>
      <c r="AD712" s="57">
        <f t="shared" si="139"/>
        <v>-1600</v>
      </c>
      <c r="AE712" s="56">
        <f t="shared" si="140"/>
        <v>-11.111111111111114</v>
      </c>
      <c r="AF712" s="57">
        <f t="shared" si="141"/>
        <v>-12.000000000000004</v>
      </c>
      <c r="AG712" s="39">
        <f t="shared" si="145"/>
        <v>0</v>
      </c>
      <c r="AH712" s="39">
        <f t="shared" si="146"/>
        <v>0</v>
      </c>
      <c r="AI712" s="39">
        <f t="shared" si="147"/>
        <v>8.3333333333333339</v>
      </c>
      <c r="AJ712" s="39">
        <f t="shared" si="148"/>
        <v>-86.111111111111114</v>
      </c>
      <c r="AK712" s="39">
        <f t="shared" si="149"/>
        <v>7</v>
      </c>
      <c r="AL712" s="39">
        <f t="shared" si="150"/>
        <v>800</v>
      </c>
      <c r="AM712" s="39">
        <f t="shared" si="151"/>
        <v>0</v>
      </c>
    </row>
    <row r="713" spans="27:39" ht="20.100000000000001" customHeight="1" x14ac:dyDescent="0.2">
      <c r="AA713">
        <f t="shared" si="144"/>
        <v>76</v>
      </c>
      <c r="AB713" s="24">
        <f t="shared" si="142"/>
        <v>9.1199999999999992</v>
      </c>
      <c r="AC713" s="24">
        <f t="shared" si="143"/>
        <v>-800</v>
      </c>
      <c r="AD713" s="57">
        <f t="shared" si="139"/>
        <v>-1695.9999999999993</v>
      </c>
      <c r="AE713" s="56">
        <f t="shared" si="140"/>
        <v>-10.111111111111114</v>
      </c>
      <c r="AF713" s="57">
        <f t="shared" si="141"/>
        <v>-11.169792000000001</v>
      </c>
      <c r="AG713" s="39">
        <f t="shared" si="145"/>
        <v>0</v>
      </c>
      <c r="AH713" s="39">
        <f t="shared" si="146"/>
        <v>0</v>
      </c>
      <c r="AI713" s="39">
        <f t="shared" si="147"/>
        <v>8.3333333333333339</v>
      </c>
      <c r="AJ713" s="39">
        <f t="shared" si="148"/>
        <v>-86.111111111111114</v>
      </c>
      <c r="AK713" s="39">
        <f t="shared" si="149"/>
        <v>7</v>
      </c>
      <c r="AL713" s="39">
        <f t="shared" si="150"/>
        <v>800</v>
      </c>
      <c r="AM713" s="39">
        <f t="shared" si="151"/>
        <v>0</v>
      </c>
    </row>
    <row r="714" spans="27:39" ht="20.100000000000001" customHeight="1" x14ac:dyDescent="0.2">
      <c r="AA714">
        <f t="shared" si="144"/>
        <v>77</v>
      </c>
      <c r="AB714" s="24">
        <f t="shared" si="142"/>
        <v>9.24</v>
      </c>
      <c r="AC714" s="24">
        <f t="shared" si="143"/>
        <v>-800</v>
      </c>
      <c r="AD714" s="57">
        <f t="shared" si="139"/>
        <v>-1792.0000000000002</v>
      </c>
      <c r="AE714" s="56">
        <f t="shared" si="140"/>
        <v>-9.1111111111111001</v>
      </c>
      <c r="AF714" s="57">
        <f t="shared" si="141"/>
        <v>-10.359935999999989</v>
      </c>
      <c r="AG714" s="39">
        <f t="shared" si="145"/>
        <v>0</v>
      </c>
      <c r="AH714" s="39">
        <f t="shared" si="146"/>
        <v>0</v>
      </c>
      <c r="AI714" s="39">
        <f t="shared" si="147"/>
        <v>8.3333333333333339</v>
      </c>
      <c r="AJ714" s="39">
        <f t="shared" si="148"/>
        <v>-86.111111111111114</v>
      </c>
      <c r="AK714" s="39">
        <f t="shared" si="149"/>
        <v>7</v>
      </c>
      <c r="AL714" s="39">
        <f t="shared" si="150"/>
        <v>800</v>
      </c>
      <c r="AM714" s="39">
        <f t="shared" si="151"/>
        <v>0</v>
      </c>
    </row>
    <row r="715" spans="27:39" ht="20.100000000000001" customHeight="1" x14ac:dyDescent="0.2">
      <c r="AA715">
        <f t="shared" si="144"/>
        <v>78</v>
      </c>
      <c r="AB715" s="24">
        <f t="shared" si="142"/>
        <v>9.36</v>
      </c>
      <c r="AC715" s="24">
        <f t="shared" si="143"/>
        <v>-800</v>
      </c>
      <c r="AD715" s="57">
        <f t="shared" si="139"/>
        <v>-1887.9999999999995</v>
      </c>
      <c r="AE715" s="56">
        <f t="shared" si="140"/>
        <v>-8.1111111111111143</v>
      </c>
      <c r="AF715" s="57">
        <f t="shared" si="141"/>
        <v>-9.5715840000000014</v>
      </c>
      <c r="AG715" s="39">
        <f t="shared" si="145"/>
        <v>0</v>
      </c>
      <c r="AH715" s="39">
        <f t="shared" si="146"/>
        <v>0</v>
      </c>
      <c r="AI715" s="39">
        <f t="shared" si="147"/>
        <v>8.3333333333333339</v>
      </c>
      <c r="AJ715" s="39">
        <f t="shared" si="148"/>
        <v>-86.111111111111114</v>
      </c>
      <c r="AK715" s="39">
        <f t="shared" si="149"/>
        <v>7</v>
      </c>
      <c r="AL715" s="39">
        <f t="shared" si="150"/>
        <v>800</v>
      </c>
      <c r="AM715" s="39">
        <f t="shared" si="151"/>
        <v>0</v>
      </c>
    </row>
    <row r="716" spans="27:39" ht="20.100000000000001" customHeight="1" x14ac:dyDescent="0.2">
      <c r="AA716">
        <f t="shared" si="144"/>
        <v>79</v>
      </c>
      <c r="AB716" s="24">
        <f t="shared" si="142"/>
        <v>9.48</v>
      </c>
      <c r="AC716" s="24">
        <f t="shared" si="143"/>
        <v>-800</v>
      </c>
      <c r="AD716" s="57">
        <f t="shared" si="139"/>
        <v>-1984.0000000000005</v>
      </c>
      <c r="AE716" s="56">
        <f t="shared" si="140"/>
        <v>-7.1111111111111001</v>
      </c>
      <c r="AF716" s="57">
        <f t="shared" si="141"/>
        <v>-8.8058879999999906</v>
      </c>
      <c r="AG716" s="39">
        <f t="shared" si="145"/>
        <v>0</v>
      </c>
      <c r="AH716" s="39">
        <f t="shared" si="146"/>
        <v>0</v>
      </c>
      <c r="AI716" s="39">
        <f t="shared" si="147"/>
        <v>8.3333333333333339</v>
      </c>
      <c r="AJ716" s="39">
        <f t="shared" si="148"/>
        <v>-86.111111111111114</v>
      </c>
      <c r="AK716" s="39">
        <f t="shared" si="149"/>
        <v>7</v>
      </c>
      <c r="AL716" s="39">
        <f t="shared" si="150"/>
        <v>800</v>
      </c>
      <c r="AM716" s="39">
        <f t="shared" si="151"/>
        <v>0</v>
      </c>
    </row>
    <row r="717" spans="27:39" ht="20.100000000000001" customHeight="1" x14ac:dyDescent="0.2">
      <c r="AA717">
        <f t="shared" si="144"/>
        <v>80</v>
      </c>
      <c r="AB717" s="24">
        <f t="shared" si="142"/>
        <v>9.6</v>
      </c>
      <c r="AC717" s="24">
        <f t="shared" si="143"/>
        <v>-800</v>
      </c>
      <c r="AD717" s="57">
        <f t="shared" si="139"/>
        <v>-2079.9999999999995</v>
      </c>
      <c r="AE717" s="56">
        <f t="shared" si="140"/>
        <v>-6.1111111111111143</v>
      </c>
      <c r="AF717" s="57">
        <f t="shared" si="141"/>
        <v>-8.0640000000000018</v>
      </c>
      <c r="AG717" s="39">
        <f t="shared" si="145"/>
        <v>0</v>
      </c>
      <c r="AH717" s="39">
        <f t="shared" si="146"/>
        <v>0</v>
      </c>
      <c r="AI717" s="39">
        <f t="shared" si="147"/>
        <v>8.3333333333333339</v>
      </c>
      <c r="AJ717" s="39">
        <f t="shared" si="148"/>
        <v>-86.111111111111114</v>
      </c>
      <c r="AK717" s="39">
        <f t="shared" si="149"/>
        <v>7</v>
      </c>
      <c r="AL717" s="39">
        <f t="shared" si="150"/>
        <v>800</v>
      </c>
      <c r="AM717" s="39">
        <f t="shared" si="151"/>
        <v>0</v>
      </c>
    </row>
    <row r="718" spans="27:39" ht="20.100000000000001" customHeight="1" x14ac:dyDescent="0.2">
      <c r="AA718">
        <f t="shared" si="144"/>
        <v>81</v>
      </c>
      <c r="AB718" s="24">
        <f t="shared" si="142"/>
        <v>9.7200000000000006</v>
      </c>
      <c r="AC718" s="24">
        <f t="shared" si="143"/>
        <v>-800</v>
      </c>
      <c r="AD718" s="57">
        <f t="shared" si="139"/>
        <v>-2176.0000000000005</v>
      </c>
      <c r="AE718" s="56">
        <f t="shared" si="140"/>
        <v>-5.1111111111111001</v>
      </c>
      <c r="AF718" s="57">
        <f t="shared" si="141"/>
        <v>-7.3470719999999901</v>
      </c>
      <c r="AG718" s="39">
        <f t="shared" si="145"/>
        <v>0</v>
      </c>
      <c r="AH718" s="39">
        <f t="shared" si="146"/>
        <v>0</v>
      </c>
      <c r="AI718" s="39">
        <f t="shared" si="147"/>
        <v>8.3333333333333339</v>
      </c>
      <c r="AJ718" s="39">
        <f t="shared" si="148"/>
        <v>-86.111111111111114</v>
      </c>
      <c r="AK718" s="39">
        <f t="shared" si="149"/>
        <v>7</v>
      </c>
      <c r="AL718" s="39">
        <f t="shared" si="150"/>
        <v>800</v>
      </c>
      <c r="AM718" s="39">
        <f t="shared" si="151"/>
        <v>0</v>
      </c>
    </row>
    <row r="719" spans="27:39" ht="20.100000000000001" customHeight="1" x14ac:dyDescent="0.2">
      <c r="AA719">
        <f t="shared" si="144"/>
        <v>82</v>
      </c>
      <c r="AB719" s="24">
        <f t="shared" si="142"/>
        <v>9.84</v>
      </c>
      <c r="AC719" s="24">
        <f t="shared" si="143"/>
        <v>-800</v>
      </c>
      <c r="AD719" s="57">
        <f t="shared" si="139"/>
        <v>-2272</v>
      </c>
      <c r="AE719" s="56">
        <f t="shared" si="140"/>
        <v>-4.1111111111111143</v>
      </c>
      <c r="AF719" s="57">
        <f t="shared" si="141"/>
        <v>-6.6562560000000026</v>
      </c>
      <c r="AG719" s="39">
        <f t="shared" si="145"/>
        <v>0</v>
      </c>
      <c r="AH719" s="39">
        <f t="shared" si="146"/>
        <v>0</v>
      </c>
      <c r="AI719" s="39">
        <f t="shared" si="147"/>
        <v>8.3333333333333339</v>
      </c>
      <c r="AJ719" s="39">
        <f t="shared" si="148"/>
        <v>-86.111111111111114</v>
      </c>
      <c r="AK719" s="39">
        <f t="shared" si="149"/>
        <v>7</v>
      </c>
      <c r="AL719" s="39">
        <f t="shared" si="150"/>
        <v>800</v>
      </c>
      <c r="AM719" s="39">
        <f t="shared" si="151"/>
        <v>0</v>
      </c>
    </row>
    <row r="720" spans="27:39" ht="20.100000000000001" customHeight="1" x14ac:dyDescent="0.2">
      <c r="AA720">
        <f t="shared" si="144"/>
        <v>83</v>
      </c>
      <c r="AB720" s="24">
        <f t="shared" si="142"/>
        <v>9.9600000000000009</v>
      </c>
      <c r="AC720" s="24">
        <f t="shared" si="143"/>
        <v>-800</v>
      </c>
      <c r="AD720" s="57">
        <f t="shared" si="139"/>
        <v>-2368.0000000000009</v>
      </c>
      <c r="AE720" s="56">
        <f t="shared" si="140"/>
        <v>-3.1111111111111001</v>
      </c>
      <c r="AF720" s="57">
        <f t="shared" si="141"/>
        <v>-5.9927039999999909</v>
      </c>
      <c r="AG720" s="39">
        <f t="shared" si="145"/>
        <v>0</v>
      </c>
      <c r="AH720" s="39">
        <f t="shared" si="146"/>
        <v>0</v>
      </c>
      <c r="AI720" s="39">
        <f t="shared" si="147"/>
        <v>8.3333333333333339</v>
      </c>
      <c r="AJ720" s="39">
        <f t="shared" si="148"/>
        <v>-86.111111111111114</v>
      </c>
      <c r="AK720" s="39">
        <f t="shared" si="149"/>
        <v>7</v>
      </c>
      <c r="AL720" s="39">
        <f t="shared" si="150"/>
        <v>800</v>
      </c>
      <c r="AM720" s="39">
        <f t="shared" si="151"/>
        <v>0</v>
      </c>
    </row>
    <row r="721" spans="27:39" ht="20.100000000000001" customHeight="1" x14ac:dyDescent="0.2">
      <c r="AA721">
        <f t="shared" si="144"/>
        <v>84</v>
      </c>
      <c r="AB721" s="24">
        <f t="shared" si="142"/>
        <v>10.08</v>
      </c>
      <c r="AC721" s="24">
        <f t="shared" si="143"/>
        <v>-800</v>
      </c>
      <c r="AD721" s="57">
        <f t="shared" si="139"/>
        <v>-2464</v>
      </c>
      <c r="AE721" s="56">
        <f t="shared" si="140"/>
        <v>-2.1111111111111143</v>
      </c>
      <c r="AF721" s="57">
        <f t="shared" si="141"/>
        <v>-5.3575680000000032</v>
      </c>
      <c r="AG721" s="39">
        <f t="shared" si="145"/>
        <v>0</v>
      </c>
      <c r="AH721" s="39">
        <f t="shared" si="146"/>
        <v>0</v>
      </c>
      <c r="AI721" s="39">
        <f t="shared" si="147"/>
        <v>8.3333333333333339</v>
      </c>
      <c r="AJ721" s="39">
        <f t="shared" si="148"/>
        <v>-86.111111111111114</v>
      </c>
      <c r="AK721" s="39">
        <f t="shared" si="149"/>
        <v>7</v>
      </c>
      <c r="AL721" s="39">
        <f t="shared" si="150"/>
        <v>800</v>
      </c>
      <c r="AM721" s="39">
        <f t="shared" si="151"/>
        <v>0</v>
      </c>
    </row>
    <row r="722" spans="27:39" ht="20.100000000000001" customHeight="1" x14ac:dyDescent="0.2">
      <c r="AA722">
        <f t="shared" si="144"/>
        <v>85</v>
      </c>
      <c r="AB722" s="24">
        <f t="shared" si="142"/>
        <v>10.199999999999999</v>
      </c>
      <c r="AC722" s="24">
        <f t="shared" si="143"/>
        <v>-800</v>
      </c>
      <c r="AD722" s="57">
        <f t="shared" si="139"/>
        <v>-2559.9999999999995</v>
      </c>
      <c r="AE722" s="56">
        <f t="shared" si="140"/>
        <v>-1.1111111111111143</v>
      </c>
      <c r="AF722" s="57">
        <f t="shared" si="141"/>
        <v>-4.7520000000000007</v>
      </c>
      <c r="AG722" s="39">
        <f t="shared" si="145"/>
        <v>0</v>
      </c>
      <c r="AH722" s="39">
        <f t="shared" si="146"/>
        <v>0</v>
      </c>
      <c r="AI722" s="39">
        <f t="shared" si="147"/>
        <v>8.3333333333333339</v>
      </c>
      <c r="AJ722" s="39">
        <f t="shared" si="148"/>
        <v>-86.111111111111114</v>
      </c>
      <c r="AK722" s="39">
        <f t="shared" si="149"/>
        <v>7</v>
      </c>
      <c r="AL722" s="39">
        <f t="shared" si="150"/>
        <v>800</v>
      </c>
      <c r="AM722" s="39">
        <f t="shared" si="151"/>
        <v>0</v>
      </c>
    </row>
    <row r="723" spans="27:39" ht="20.100000000000001" customHeight="1" x14ac:dyDescent="0.2">
      <c r="AA723">
        <f t="shared" si="144"/>
        <v>86</v>
      </c>
      <c r="AB723" s="24">
        <f t="shared" si="142"/>
        <v>10.32</v>
      </c>
      <c r="AC723" s="24">
        <f t="shared" si="143"/>
        <v>-800</v>
      </c>
      <c r="AD723" s="57">
        <f t="shared" si="139"/>
        <v>-2656</v>
      </c>
      <c r="AE723" s="56">
        <f t="shared" si="140"/>
        <v>-0.11111111111110006</v>
      </c>
      <c r="AF723" s="57">
        <f t="shared" si="141"/>
        <v>-4.1771519999999898</v>
      </c>
      <c r="AG723" s="39">
        <f t="shared" si="145"/>
        <v>0</v>
      </c>
      <c r="AH723" s="39">
        <f t="shared" si="146"/>
        <v>0</v>
      </c>
      <c r="AI723" s="39">
        <f t="shared" si="147"/>
        <v>8.3333333333333339</v>
      </c>
      <c r="AJ723" s="39">
        <f t="shared" si="148"/>
        <v>-86.111111111111114</v>
      </c>
      <c r="AK723" s="39">
        <f t="shared" si="149"/>
        <v>7</v>
      </c>
      <c r="AL723" s="39">
        <f t="shared" si="150"/>
        <v>800</v>
      </c>
      <c r="AM723" s="39">
        <f t="shared" si="151"/>
        <v>0</v>
      </c>
    </row>
    <row r="724" spans="27:39" ht="20.100000000000001" customHeight="1" x14ac:dyDescent="0.2">
      <c r="AA724">
        <f t="shared" si="144"/>
        <v>87</v>
      </c>
      <c r="AB724" s="24">
        <f t="shared" si="142"/>
        <v>10.44</v>
      </c>
      <c r="AC724" s="24">
        <f t="shared" si="143"/>
        <v>-800</v>
      </c>
      <c r="AD724" s="57">
        <f t="shared" si="139"/>
        <v>-2751.9999999999995</v>
      </c>
      <c r="AE724" s="56">
        <f t="shared" si="140"/>
        <v>0.88888888888888573</v>
      </c>
      <c r="AF724" s="57">
        <f t="shared" si="141"/>
        <v>-3.634176000000001</v>
      </c>
      <c r="AG724" s="39">
        <f t="shared" si="145"/>
        <v>0</v>
      </c>
      <c r="AH724" s="39">
        <f t="shared" si="146"/>
        <v>0</v>
      </c>
      <c r="AI724" s="39">
        <f t="shared" si="147"/>
        <v>8.3333333333333339</v>
      </c>
      <c r="AJ724" s="39">
        <f t="shared" si="148"/>
        <v>-86.111111111111114</v>
      </c>
      <c r="AK724" s="39">
        <f t="shared" si="149"/>
        <v>7</v>
      </c>
      <c r="AL724" s="39">
        <f t="shared" si="150"/>
        <v>800</v>
      </c>
      <c r="AM724" s="39">
        <f t="shared" si="151"/>
        <v>0</v>
      </c>
    </row>
    <row r="725" spans="27:39" ht="20.100000000000001" customHeight="1" x14ac:dyDescent="0.2">
      <c r="AA725">
        <f t="shared" si="144"/>
        <v>88</v>
      </c>
      <c r="AB725" s="24">
        <f t="shared" si="142"/>
        <v>10.56</v>
      </c>
      <c r="AC725" s="24">
        <f t="shared" si="143"/>
        <v>-800</v>
      </c>
      <c r="AD725" s="57">
        <f t="shared" si="139"/>
        <v>-2848.0000000000005</v>
      </c>
      <c r="AE725" s="56">
        <f t="shared" si="140"/>
        <v>1.8888888888888999</v>
      </c>
      <c r="AF725" s="57">
        <f t="shared" si="141"/>
        <v>-3.124223999999991</v>
      </c>
      <c r="AG725" s="39">
        <f t="shared" si="145"/>
        <v>0</v>
      </c>
      <c r="AH725" s="39">
        <f t="shared" si="146"/>
        <v>0</v>
      </c>
      <c r="AI725" s="39">
        <f t="shared" si="147"/>
        <v>8.3333333333333339</v>
      </c>
      <c r="AJ725" s="39">
        <f t="shared" si="148"/>
        <v>-86.111111111111114</v>
      </c>
      <c r="AK725" s="39">
        <f t="shared" si="149"/>
        <v>7</v>
      </c>
      <c r="AL725" s="39">
        <f t="shared" si="150"/>
        <v>800</v>
      </c>
      <c r="AM725" s="39">
        <f t="shared" si="151"/>
        <v>0</v>
      </c>
    </row>
    <row r="726" spans="27:39" ht="20.100000000000001" customHeight="1" x14ac:dyDescent="0.2">
      <c r="AA726">
        <f t="shared" si="144"/>
        <v>89</v>
      </c>
      <c r="AB726" s="24">
        <f t="shared" si="142"/>
        <v>10.68</v>
      </c>
      <c r="AC726" s="24">
        <f t="shared" si="143"/>
        <v>-800</v>
      </c>
      <c r="AD726" s="57">
        <f t="shared" si="139"/>
        <v>-2944</v>
      </c>
      <c r="AE726" s="56">
        <f t="shared" si="140"/>
        <v>2.8888888888888857</v>
      </c>
      <c r="AF726" s="57">
        <f t="shared" si="141"/>
        <v>-2.6484480000000019</v>
      </c>
      <c r="AG726" s="39">
        <f t="shared" si="145"/>
        <v>0</v>
      </c>
      <c r="AH726" s="39">
        <f t="shared" si="146"/>
        <v>0</v>
      </c>
      <c r="AI726" s="39">
        <f t="shared" si="147"/>
        <v>8.3333333333333339</v>
      </c>
      <c r="AJ726" s="39">
        <f t="shared" si="148"/>
        <v>-86.111111111111114</v>
      </c>
      <c r="AK726" s="39">
        <f t="shared" si="149"/>
        <v>7</v>
      </c>
      <c r="AL726" s="39">
        <f t="shared" si="150"/>
        <v>800</v>
      </c>
      <c r="AM726" s="39">
        <f t="shared" si="151"/>
        <v>0</v>
      </c>
    </row>
    <row r="727" spans="27:39" ht="20.100000000000001" customHeight="1" x14ac:dyDescent="0.2">
      <c r="AA727">
        <f t="shared" si="144"/>
        <v>90</v>
      </c>
      <c r="AB727" s="24">
        <f t="shared" si="142"/>
        <v>10.8</v>
      </c>
      <c r="AC727" s="24">
        <f t="shared" si="143"/>
        <v>-800</v>
      </c>
      <c r="AD727" s="57">
        <f t="shared" si="139"/>
        <v>-3040.0000000000005</v>
      </c>
      <c r="AE727" s="56">
        <f t="shared" si="140"/>
        <v>3.8888888888888999</v>
      </c>
      <c r="AF727" s="57">
        <f t="shared" si="141"/>
        <v>-2.2079999999999913</v>
      </c>
      <c r="AG727" s="39">
        <f t="shared" si="145"/>
        <v>0</v>
      </c>
      <c r="AH727" s="39">
        <f t="shared" si="146"/>
        <v>0</v>
      </c>
      <c r="AI727" s="39">
        <f t="shared" si="147"/>
        <v>8.3333333333333339</v>
      </c>
      <c r="AJ727" s="39">
        <f t="shared" si="148"/>
        <v>-86.111111111111114</v>
      </c>
      <c r="AK727" s="39">
        <f t="shared" si="149"/>
        <v>7</v>
      </c>
      <c r="AL727" s="39">
        <f t="shared" si="150"/>
        <v>800</v>
      </c>
      <c r="AM727" s="39">
        <f t="shared" si="151"/>
        <v>0</v>
      </c>
    </row>
    <row r="728" spans="27:39" ht="20.100000000000001" customHeight="1" x14ac:dyDescent="0.2">
      <c r="AA728">
        <f t="shared" si="144"/>
        <v>91</v>
      </c>
      <c r="AB728" s="24">
        <f t="shared" si="142"/>
        <v>10.92</v>
      </c>
      <c r="AC728" s="24">
        <f t="shared" si="143"/>
        <v>-800</v>
      </c>
      <c r="AD728" s="57">
        <f t="shared" si="139"/>
        <v>-3136</v>
      </c>
      <c r="AE728" s="56">
        <f t="shared" si="140"/>
        <v>4.8888888888888857</v>
      </c>
      <c r="AF728" s="57">
        <f t="shared" si="141"/>
        <v>-1.804032000000003</v>
      </c>
      <c r="AG728" s="39">
        <f t="shared" si="145"/>
        <v>0</v>
      </c>
      <c r="AH728" s="39">
        <f t="shared" si="146"/>
        <v>0</v>
      </c>
      <c r="AI728" s="39">
        <f t="shared" si="147"/>
        <v>8.3333333333333339</v>
      </c>
      <c r="AJ728" s="39">
        <f t="shared" si="148"/>
        <v>-86.111111111111114</v>
      </c>
      <c r="AK728" s="39">
        <f t="shared" si="149"/>
        <v>7</v>
      </c>
      <c r="AL728" s="39">
        <f t="shared" si="150"/>
        <v>800</v>
      </c>
      <c r="AM728" s="39">
        <f t="shared" si="151"/>
        <v>0</v>
      </c>
    </row>
    <row r="729" spans="27:39" ht="20.100000000000001" customHeight="1" x14ac:dyDescent="0.2">
      <c r="AA729">
        <f t="shared" si="144"/>
        <v>92</v>
      </c>
      <c r="AB729" s="24">
        <f t="shared" si="142"/>
        <v>11.04</v>
      </c>
      <c r="AC729" s="24">
        <f t="shared" si="143"/>
        <v>-800</v>
      </c>
      <c r="AD729" s="57">
        <f t="shared" si="139"/>
        <v>-3231.9999999999991</v>
      </c>
      <c r="AE729" s="56">
        <f t="shared" si="140"/>
        <v>5.8888888888888857</v>
      </c>
      <c r="AF729" s="57">
        <f t="shared" si="141"/>
        <v>-1.4376959999999981</v>
      </c>
      <c r="AG729" s="39">
        <f t="shared" si="145"/>
        <v>0</v>
      </c>
      <c r="AH729" s="39">
        <f t="shared" si="146"/>
        <v>0</v>
      </c>
      <c r="AI729" s="39">
        <f t="shared" si="147"/>
        <v>8.3333333333333339</v>
      </c>
      <c r="AJ729" s="39">
        <f t="shared" si="148"/>
        <v>-86.111111111111114</v>
      </c>
      <c r="AK729" s="39">
        <f t="shared" si="149"/>
        <v>7</v>
      </c>
      <c r="AL729" s="39">
        <f t="shared" si="150"/>
        <v>800</v>
      </c>
      <c r="AM729" s="39">
        <f t="shared" si="151"/>
        <v>0</v>
      </c>
    </row>
    <row r="730" spans="27:39" ht="20.100000000000001" customHeight="1" x14ac:dyDescent="0.2">
      <c r="AA730">
        <f t="shared" si="144"/>
        <v>93</v>
      </c>
      <c r="AB730" s="24">
        <f t="shared" si="142"/>
        <v>11.16</v>
      </c>
      <c r="AC730" s="24">
        <f t="shared" si="143"/>
        <v>-800</v>
      </c>
      <c r="AD730" s="57">
        <f t="shared" si="139"/>
        <v>-3328</v>
      </c>
      <c r="AE730" s="56">
        <f t="shared" si="140"/>
        <v>6.8888888888888999</v>
      </c>
      <c r="AF730" s="57">
        <f t="shared" si="141"/>
        <v>-1.1101439999999894</v>
      </c>
      <c r="AG730" s="39">
        <f t="shared" si="145"/>
        <v>0</v>
      </c>
      <c r="AH730" s="39">
        <f t="shared" si="146"/>
        <v>0</v>
      </c>
      <c r="AI730" s="39">
        <f t="shared" si="147"/>
        <v>8.3333333333333339</v>
      </c>
      <c r="AJ730" s="39">
        <f t="shared" si="148"/>
        <v>-86.111111111111114</v>
      </c>
      <c r="AK730" s="39">
        <f t="shared" si="149"/>
        <v>7</v>
      </c>
      <c r="AL730" s="39">
        <f t="shared" si="150"/>
        <v>800</v>
      </c>
      <c r="AM730" s="39">
        <f t="shared" si="151"/>
        <v>0</v>
      </c>
    </row>
    <row r="731" spans="27:39" ht="20.100000000000001" customHeight="1" x14ac:dyDescent="0.2">
      <c r="AA731">
        <f t="shared" si="144"/>
        <v>94</v>
      </c>
      <c r="AB731" s="24">
        <f t="shared" si="142"/>
        <v>11.28</v>
      </c>
      <c r="AC731" s="24">
        <f t="shared" si="143"/>
        <v>-800</v>
      </c>
      <c r="AD731" s="57">
        <f t="shared" si="139"/>
        <v>-3423.9999999999995</v>
      </c>
      <c r="AE731" s="56">
        <f t="shared" si="140"/>
        <v>7.8888888888888857</v>
      </c>
      <c r="AF731" s="57">
        <f t="shared" si="141"/>
        <v>-0.82252799999999837</v>
      </c>
      <c r="AG731" s="39">
        <f t="shared" si="145"/>
        <v>0</v>
      </c>
      <c r="AH731" s="39">
        <f t="shared" si="146"/>
        <v>0</v>
      </c>
      <c r="AI731" s="39">
        <f t="shared" si="147"/>
        <v>8.3333333333333339</v>
      </c>
      <c r="AJ731" s="39">
        <f t="shared" si="148"/>
        <v>-86.111111111111114</v>
      </c>
      <c r="AK731" s="39">
        <f t="shared" si="149"/>
        <v>7</v>
      </c>
      <c r="AL731" s="39">
        <f t="shared" si="150"/>
        <v>800</v>
      </c>
      <c r="AM731" s="39">
        <f t="shared" si="151"/>
        <v>0</v>
      </c>
    </row>
    <row r="732" spans="27:39" ht="20.100000000000001" customHeight="1" x14ac:dyDescent="0.2">
      <c r="AA732">
        <f t="shared" si="144"/>
        <v>95</v>
      </c>
      <c r="AB732" s="24">
        <f t="shared" si="142"/>
        <v>11.4</v>
      </c>
      <c r="AC732" s="24">
        <f t="shared" si="143"/>
        <v>-800</v>
      </c>
      <c r="AD732" s="57">
        <f t="shared" si="139"/>
        <v>-3520.0000000000005</v>
      </c>
      <c r="AE732" s="56">
        <f t="shared" si="140"/>
        <v>8.8888888888888999</v>
      </c>
      <c r="AF732" s="57">
        <f t="shared" si="141"/>
        <v>-0.57599999999999341</v>
      </c>
      <c r="AG732" s="39">
        <f t="shared" si="145"/>
        <v>0</v>
      </c>
      <c r="AH732" s="39">
        <f t="shared" si="146"/>
        <v>0</v>
      </c>
      <c r="AI732" s="39">
        <f t="shared" si="147"/>
        <v>8.3333333333333339</v>
      </c>
      <c r="AJ732" s="39">
        <f t="shared" si="148"/>
        <v>-86.111111111111114</v>
      </c>
      <c r="AK732" s="39">
        <f t="shared" si="149"/>
        <v>7</v>
      </c>
      <c r="AL732" s="39">
        <f t="shared" si="150"/>
        <v>800</v>
      </c>
      <c r="AM732" s="39">
        <f t="shared" si="151"/>
        <v>0</v>
      </c>
    </row>
    <row r="733" spans="27:39" ht="20.100000000000001" customHeight="1" x14ac:dyDescent="0.2">
      <c r="AA733">
        <f t="shared" si="144"/>
        <v>96</v>
      </c>
      <c r="AB733" s="24">
        <f t="shared" si="142"/>
        <v>11.52</v>
      </c>
      <c r="AC733" s="24">
        <f t="shared" si="143"/>
        <v>-800</v>
      </c>
      <c r="AD733" s="57">
        <f t="shared" si="139"/>
        <v>-3615.9999999999995</v>
      </c>
      <c r="AE733" s="56">
        <f t="shared" si="140"/>
        <v>9.8888888888888857</v>
      </c>
      <c r="AF733" s="57">
        <f t="shared" ref="AF733:AF737" si="152" xml:space="preserve"> IF( AB733 &lt;= AK733,  AE733,        AE733  - AL733*(AB733 - AK733)^3*100000/(6*E*I)                )</f>
        <v>-0.37171200000000049</v>
      </c>
      <c r="AG733" s="39">
        <f t="shared" si="145"/>
        <v>0</v>
      </c>
      <c r="AH733" s="39">
        <f t="shared" si="146"/>
        <v>0</v>
      </c>
      <c r="AI733" s="39">
        <f t="shared" si="147"/>
        <v>8.3333333333333339</v>
      </c>
      <c r="AJ733" s="39">
        <f t="shared" si="148"/>
        <v>-86.111111111111114</v>
      </c>
      <c r="AK733" s="39">
        <f t="shared" si="149"/>
        <v>7</v>
      </c>
      <c r="AL733" s="39">
        <f t="shared" si="150"/>
        <v>800</v>
      </c>
      <c r="AM733" s="39">
        <f t="shared" si="151"/>
        <v>0</v>
      </c>
    </row>
    <row r="734" spans="27:39" ht="20.100000000000001" customHeight="1" x14ac:dyDescent="0.2">
      <c r="AA734">
        <f t="shared" si="144"/>
        <v>97</v>
      </c>
      <c r="AB734" s="24">
        <f xml:space="preserve"> L*AA734/100</f>
        <v>11.64</v>
      </c>
      <c r="AC734" s="24">
        <f t="shared" ref="AC734:AC737" si="153" xml:space="preserve"> IF( AB734 &lt;= AK734,   AG734,   AG734 - AL734)</f>
        <v>-800</v>
      </c>
      <c r="AD734" s="57">
        <f t="shared" si="139"/>
        <v>-3712.0000000000005</v>
      </c>
      <c r="AE734" s="56">
        <f t="shared" si="140"/>
        <v>10.8888888888889</v>
      </c>
      <c r="AF734" s="57">
        <f t="shared" si="152"/>
        <v>-0.21081599999999234</v>
      </c>
      <c r="AG734" s="39">
        <f t="shared" si="145"/>
        <v>0</v>
      </c>
      <c r="AH734" s="39">
        <f t="shared" si="146"/>
        <v>0</v>
      </c>
      <c r="AI734" s="39">
        <f t="shared" si="147"/>
        <v>8.3333333333333339</v>
      </c>
      <c r="AJ734" s="39">
        <f t="shared" si="148"/>
        <v>-86.111111111111114</v>
      </c>
      <c r="AK734" s="39">
        <f t="shared" si="149"/>
        <v>7</v>
      </c>
      <c r="AL734" s="39">
        <f t="shared" si="150"/>
        <v>800</v>
      </c>
      <c r="AM734" s="39">
        <f t="shared" si="151"/>
        <v>0</v>
      </c>
    </row>
    <row r="735" spans="27:39" ht="20.100000000000001" customHeight="1" x14ac:dyDescent="0.2">
      <c r="AA735">
        <f t="shared" si="144"/>
        <v>98</v>
      </c>
      <c r="AB735" s="24">
        <f xml:space="preserve"> L*AA735/100</f>
        <v>11.76</v>
      </c>
      <c r="AC735" s="24">
        <f t="shared" si="153"/>
        <v>-800</v>
      </c>
      <c r="AD735" s="57">
        <f t="shared" si="139"/>
        <v>-3808</v>
      </c>
      <c r="AE735" s="56">
        <f t="shared" si="140"/>
        <v>11.888888888888886</v>
      </c>
      <c r="AF735" s="57">
        <f t="shared" si="152"/>
        <v>-9.4464000000003878E-2</v>
      </c>
      <c r="AG735" s="39">
        <f t="shared" si="145"/>
        <v>0</v>
      </c>
      <c r="AH735" s="39">
        <f t="shared" si="146"/>
        <v>0</v>
      </c>
      <c r="AI735" s="39">
        <f t="shared" si="147"/>
        <v>8.3333333333333339</v>
      </c>
      <c r="AJ735" s="39">
        <f t="shared" si="148"/>
        <v>-86.111111111111114</v>
      </c>
      <c r="AK735" s="39">
        <f t="shared" si="149"/>
        <v>7</v>
      </c>
      <c r="AL735" s="39">
        <f t="shared" si="150"/>
        <v>800</v>
      </c>
      <c r="AM735" s="39">
        <f t="shared" si="151"/>
        <v>0</v>
      </c>
    </row>
    <row r="736" spans="27:39" ht="20.100000000000001" customHeight="1" x14ac:dyDescent="0.2">
      <c r="AA736">
        <f t="shared" si="144"/>
        <v>99</v>
      </c>
      <c r="AB736" s="24">
        <f xml:space="preserve"> L*AA736/100</f>
        <v>11.88</v>
      </c>
      <c r="AC736" s="24">
        <f t="shared" si="153"/>
        <v>-800</v>
      </c>
      <c r="AD736" s="57">
        <f t="shared" si="139"/>
        <v>-3904.0000000000005</v>
      </c>
      <c r="AE736" s="56">
        <f t="shared" si="140"/>
        <v>12.8888888888889</v>
      </c>
      <c r="AF736" s="57">
        <f t="shared" si="152"/>
        <v>-2.3807999999993612E-2</v>
      </c>
      <c r="AG736" s="39">
        <f t="shared" si="145"/>
        <v>0</v>
      </c>
      <c r="AH736" s="39">
        <f t="shared" si="146"/>
        <v>0</v>
      </c>
      <c r="AI736" s="39">
        <f t="shared" si="147"/>
        <v>8.3333333333333339</v>
      </c>
      <c r="AJ736" s="39">
        <f t="shared" si="148"/>
        <v>-86.111111111111114</v>
      </c>
      <c r="AK736" s="39">
        <f t="shared" si="149"/>
        <v>7</v>
      </c>
      <c r="AL736" s="39">
        <f t="shared" si="150"/>
        <v>800</v>
      </c>
      <c r="AM736" s="39">
        <f t="shared" si="151"/>
        <v>0</v>
      </c>
    </row>
    <row r="737" spans="27:39" ht="16.5" customHeight="1" x14ac:dyDescent="0.2">
      <c r="AA737">
        <f t="shared" si="144"/>
        <v>100</v>
      </c>
      <c r="AB737" s="24">
        <f xml:space="preserve"> L*AA737/100</f>
        <v>12</v>
      </c>
      <c r="AC737" s="24">
        <f t="shared" si="153"/>
        <v>-800</v>
      </c>
      <c r="AD737" s="57">
        <f t="shared" si="139"/>
        <v>-4000</v>
      </c>
      <c r="AE737" s="56">
        <f t="shared" si="140"/>
        <v>13.888888888888886</v>
      </c>
      <c r="AF737" s="57">
        <f t="shared" si="152"/>
        <v>-3.5527136788005009E-15</v>
      </c>
      <c r="AG737" s="39">
        <f t="shared" si="145"/>
        <v>0</v>
      </c>
      <c r="AH737" s="39">
        <f t="shared" si="146"/>
        <v>0</v>
      </c>
      <c r="AI737" s="39">
        <f t="shared" si="147"/>
        <v>8.3333333333333339</v>
      </c>
      <c r="AJ737" s="39">
        <f t="shared" si="148"/>
        <v>-86.111111111111114</v>
      </c>
      <c r="AK737" s="39">
        <f t="shared" si="149"/>
        <v>7</v>
      </c>
      <c r="AL737" s="39">
        <f t="shared" si="150"/>
        <v>800</v>
      </c>
      <c r="AM737" s="39">
        <f t="shared" si="151"/>
        <v>0</v>
      </c>
    </row>
    <row r="738" spans="27:39" ht="16.5" customHeight="1" x14ac:dyDescent="0.2"/>
    <row r="739" spans="27:39" ht="16.5" customHeight="1" x14ac:dyDescent="0.2"/>
    <row r="740" spans="27:39" ht="16.5" customHeight="1" x14ac:dyDescent="0.2"/>
    <row r="741" spans="27:39" ht="16.5" customHeight="1" x14ac:dyDescent="0.2"/>
    <row r="742" spans="27:39" ht="16.5" customHeight="1" x14ac:dyDescent="0.2"/>
    <row r="743" spans="27:39" ht="16.5" customHeight="1" x14ac:dyDescent="0.2"/>
    <row r="744" spans="27:39" ht="16.5" customHeight="1" x14ac:dyDescent="0.2"/>
    <row r="745" spans="27:39" ht="16.5" customHeight="1" x14ac:dyDescent="0.2"/>
    <row r="746" spans="27:39" ht="16.5" customHeight="1" x14ac:dyDescent="0.2"/>
    <row r="747" spans="27:39" ht="16.5" customHeight="1" x14ac:dyDescent="0.2"/>
    <row r="748" spans="27:39" ht="16.5" customHeight="1" x14ac:dyDescent="0.2"/>
    <row r="749" spans="27:39" ht="16.5" customHeight="1" x14ac:dyDescent="0.2"/>
    <row r="750" spans="27:39" ht="16.5" customHeight="1" x14ac:dyDescent="0.2"/>
    <row r="751" spans="27:39" ht="16.5" customHeight="1" x14ac:dyDescent="0.2"/>
    <row r="752" spans="27:39" ht="16.5" customHeight="1" x14ac:dyDescent="0.2"/>
    <row r="753" spans="2:13" ht="16.5" customHeight="1" x14ac:dyDescent="0.2"/>
    <row r="754" spans="2:13" ht="16.5" customHeight="1" x14ac:dyDescent="0.2"/>
    <row r="755" spans="2:13" ht="16.5" customHeight="1" x14ac:dyDescent="0.2"/>
    <row r="756" spans="2:13" ht="16.5" customHeight="1" x14ac:dyDescent="0.2"/>
    <row r="757" spans="2:13" ht="16.5" customHeight="1" x14ac:dyDescent="0.2"/>
    <row r="758" spans="2:13" ht="16.5" customHeight="1" x14ac:dyDescent="0.2"/>
    <row r="759" spans="2:13" ht="16.5" customHeight="1" x14ac:dyDescent="0.2"/>
    <row r="760" spans="2:13" ht="16.5" customHeight="1" x14ac:dyDescent="0.2"/>
    <row r="761" spans="2:13" ht="16.5" customHeight="1" x14ac:dyDescent="0.2"/>
    <row r="762" spans="2:13" ht="16.5" customHeight="1" x14ac:dyDescent="0.2">
      <c r="D762" s="24"/>
    </row>
    <row r="763" spans="2:13" x14ac:dyDescent="0.2">
      <c r="B763" s="24"/>
      <c r="E763" s="41"/>
      <c r="G763" s="38"/>
      <c r="H763" s="31"/>
      <c r="I763" s="40"/>
      <c r="J763" s="40"/>
      <c r="K763" s="31"/>
      <c r="L763" s="31"/>
      <c r="M763" s="31"/>
    </row>
    <row r="764" spans="2:13" x14ac:dyDescent="0.2">
      <c r="B764" s="24"/>
      <c r="E764" s="41"/>
      <c r="G764" s="38"/>
      <c r="H764" s="31"/>
      <c r="I764" s="40"/>
      <c r="J764" s="40"/>
      <c r="K764" s="31"/>
      <c r="L764" s="31"/>
      <c r="M764" s="31"/>
    </row>
    <row r="765" spans="2:13" x14ac:dyDescent="0.2">
      <c r="B765" s="24"/>
      <c r="E765" s="41"/>
      <c r="G765" s="38"/>
      <c r="H765" s="31"/>
      <c r="I765" s="40"/>
      <c r="J765" s="40"/>
      <c r="K765" s="31"/>
      <c r="L765" s="31"/>
      <c r="M765" s="31"/>
    </row>
    <row r="766" spans="2:13" x14ac:dyDescent="0.2">
      <c r="B766" s="24"/>
      <c r="E766" s="41"/>
      <c r="G766" s="38"/>
      <c r="H766" s="31"/>
      <c r="I766" s="40"/>
      <c r="J766" s="40"/>
      <c r="K766" s="31"/>
      <c r="L766" s="31"/>
      <c r="M766" s="31"/>
    </row>
    <row r="767" spans="2:13" x14ac:dyDescent="0.2">
      <c r="B767" s="24"/>
      <c r="E767" s="41"/>
      <c r="G767" s="38"/>
      <c r="H767" s="31"/>
      <c r="I767" s="40"/>
      <c r="J767" s="40"/>
      <c r="K767" s="31"/>
      <c r="L767" s="31"/>
      <c r="M767" s="31"/>
    </row>
    <row r="768" spans="2:13" x14ac:dyDescent="0.2">
      <c r="B768" s="24"/>
      <c r="E768" s="41"/>
      <c r="G768" s="38"/>
      <c r="H768" s="31"/>
      <c r="I768" s="40"/>
      <c r="J768" s="40"/>
      <c r="K768" s="31"/>
      <c r="L768" s="31"/>
      <c r="M768" s="31"/>
    </row>
    <row r="769" spans="2:13" x14ac:dyDescent="0.2">
      <c r="B769" s="24"/>
      <c r="E769" s="41"/>
      <c r="G769" s="38"/>
      <c r="H769" s="31"/>
      <c r="I769" s="40"/>
      <c r="J769" s="40"/>
      <c r="K769" s="31"/>
      <c r="L769" s="31"/>
      <c r="M769" s="31"/>
    </row>
    <row r="770" spans="2:13" x14ac:dyDescent="0.2">
      <c r="B770" s="24"/>
      <c r="E770" s="41"/>
      <c r="G770" s="38"/>
      <c r="H770" s="31"/>
      <c r="I770" s="40"/>
      <c r="J770" s="40"/>
      <c r="K770" s="31"/>
      <c r="L770" s="31"/>
      <c r="M770" s="31"/>
    </row>
    <row r="771" spans="2:13" x14ac:dyDescent="0.2">
      <c r="B771" s="24"/>
      <c r="E771" s="41"/>
      <c r="G771" s="38"/>
      <c r="H771" s="31"/>
      <c r="I771" s="40"/>
      <c r="J771" s="40"/>
      <c r="K771" s="31"/>
      <c r="L771" s="31"/>
      <c r="M771" s="31"/>
    </row>
    <row r="772" spans="2:13" x14ac:dyDescent="0.2">
      <c r="B772" s="24"/>
      <c r="E772" s="41"/>
      <c r="G772" s="38"/>
      <c r="H772" s="31"/>
      <c r="I772" s="40"/>
      <c r="J772" s="40"/>
      <c r="K772" s="31"/>
      <c r="L772" s="31"/>
      <c r="M772" s="31"/>
    </row>
    <row r="773" spans="2:13" x14ac:dyDescent="0.2">
      <c r="B773" s="24"/>
      <c r="E773" s="41"/>
      <c r="G773" s="38"/>
      <c r="H773" s="31"/>
      <c r="I773" s="40"/>
      <c r="J773" s="40"/>
      <c r="K773" s="31"/>
      <c r="L773" s="31"/>
      <c r="M773" s="31"/>
    </row>
    <row r="774" spans="2:13" x14ac:dyDescent="0.2">
      <c r="B774" s="24"/>
      <c r="E774" s="41"/>
      <c r="G774" s="38"/>
      <c r="H774" s="31"/>
      <c r="I774" s="40"/>
      <c r="J774" s="40"/>
      <c r="K774" s="31"/>
      <c r="L774" s="31"/>
      <c r="M774" s="31"/>
    </row>
    <row r="775" spans="2:13" x14ac:dyDescent="0.2">
      <c r="B775" s="24"/>
      <c r="E775" s="41"/>
      <c r="G775" s="38"/>
      <c r="H775" s="31"/>
      <c r="I775" s="40"/>
      <c r="J775" s="40"/>
      <c r="K775" s="31"/>
      <c r="L775" s="31"/>
      <c r="M775" s="31"/>
    </row>
    <row r="776" spans="2:13" x14ac:dyDescent="0.2">
      <c r="B776" s="24"/>
      <c r="E776" s="41"/>
      <c r="G776" s="38"/>
      <c r="H776" s="31"/>
      <c r="I776" s="40"/>
      <c r="J776" s="40"/>
      <c r="K776" s="31"/>
      <c r="L776" s="31"/>
      <c r="M776" s="31"/>
    </row>
    <row r="777" spans="2:13" x14ac:dyDescent="0.2">
      <c r="B777" s="24"/>
      <c r="E777" s="41"/>
      <c r="G777" s="38"/>
      <c r="H777" s="31"/>
      <c r="I777" s="40"/>
      <c r="J777" s="40"/>
      <c r="K777" s="31"/>
      <c r="L777" s="31"/>
      <c r="M777" s="31"/>
    </row>
    <row r="778" spans="2:13" x14ac:dyDescent="0.2">
      <c r="B778" s="24"/>
      <c r="E778" s="41"/>
      <c r="G778" s="38"/>
      <c r="H778" s="31"/>
      <c r="I778" s="40"/>
      <c r="J778" s="40"/>
      <c r="K778" s="31"/>
      <c r="L778" s="31"/>
      <c r="M778" s="31"/>
    </row>
    <row r="779" spans="2:13" x14ac:dyDescent="0.2">
      <c r="B779" s="24"/>
      <c r="E779" s="41"/>
      <c r="G779" s="38"/>
      <c r="H779" s="31"/>
      <c r="I779" s="40"/>
      <c r="J779" s="40"/>
      <c r="K779" s="31"/>
      <c r="L779" s="31"/>
      <c r="M779" s="31"/>
    </row>
    <row r="780" spans="2:13" x14ac:dyDescent="0.2">
      <c r="B780" s="24"/>
      <c r="E780" s="41"/>
      <c r="G780" s="38"/>
      <c r="H780" s="31"/>
      <c r="I780" s="40"/>
      <c r="J780" s="40"/>
      <c r="K780" s="31"/>
      <c r="L780" s="31"/>
      <c r="M780" s="31"/>
    </row>
    <row r="781" spans="2:13" x14ac:dyDescent="0.2">
      <c r="B781" s="24"/>
      <c r="E781" s="41"/>
      <c r="G781" s="38"/>
      <c r="H781" s="31"/>
      <c r="I781" s="40"/>
      <c r="J781" s="40"/>
      <c r="K781" s="31"/>
      <c r="L781" s="31"/>
      <c r="M781" s="31"/>
    </row>
    <row r="782" spans="2:13" x14ac:dyDescent="0.2">
      <c r="B782" s="24"/>
      <c r="E782" s="41"/>
      <c r="G782" s="38"/>
      <c r="H782" s="31"/>
      <c r="I782" s="40"/>
      <c r="J782" s="40"/>
      <c r="K782" s="31"/>
      <c r="L782" s="31"/>
      <c r="M782" s="31"/>
    </row>
    <row r="783" spans="2:13" x14ac:dyDescent="0.2">
      <c r="B783" s="24"/>
      <c r="E783" s="41"/>
      <c r="G783" s="38"/>
      <c r="H783" s="31"/>
      <c r="I783" s="40"/>
      <c r="J783" s="40"/>
      <c r="K783" s="31"/>
      <c r="L783" s="31"/>
      <c r="M783" s="31"/>
    </row>
    <row r="784" spans="2:13" x14ac:dyDescent="0.2">
      <c r="B784" s="24"/>
      <c r="E784" s="41"/>
      <c r="G784" s="38"/>
      <c r="H784" s="31"/>
      <c r="I784" s="40"/>
      <c r="J784" s="40"/>
      <c r="K784" s="31"/>
      <c r="L784" s="31"/>
      <c r="M784" s="31"/>
    </row>
    <row r="785" spans="2:13" x14ac:dyDescent="0.2">
      <c r="B785" s="24"/>
      <c r="E785" s="41"/>
      <c r="G785" s="38"/>
      <c r="H785" s="31"/>
      <c r="I785" s="40"/>
      <c r="J785" s="40"/>
      <c r="K785" s="31"/>
      <c r="L785" s="31"/>
      <c r="M785" s="31"/>
    </row>
    <row r="786" spans="2:13" x14ac:dyDescent="0.2">
      <c r="B786" s="24"/>
      <c r="E786" s="41"/>
      <c r="G786" s="38"/>
      <c r="H786" s="31"/>
      <c r="I786" s="40"/>
      <c r="J786" s="40"/>
      <c r="K786" s="31"/>
      <c r="L786" s="31"/>
      <c r="M786" s="31"/>
    </row>
    <row r="787" spans="2:13" x14ac:dyDescent="0.2">
      <c r="B787" s="24"/>
      <c r="E787" s="41"/>
      <c r="G787" s="38"/>
      <c r="H787" s="31"/>
      <c r="I787" s="40"/>
      <c r="J787" s="40"/>
      <c r="K787" s="31"/>
      <c r="L787" s="31"/>
      <c r="M787" s="31"/>
    </row>
    <row r="788" spans="2:13" x14ac:dyDescent="0.2">
      <c r="B788" s="24"/>
      <c r="E788" s="41"/>
      <c r="G788" s="38"/>
      <c r="H788" s="31"/>
      <c r="I788" s="40"/>
      <c r="J788" s="40"/>
      <c r="K788" s="31"/>
      <c r="L788" s="31"/>
      <c r="M788" s="31"/>
    </row>
    <row r="789" spans="2:13" x14ac:dyDescent="0.2">
      <c r="B789" s="24"/>
      <c r="E789" s="41"/>
      <c r="G789" s="38"/>
      <c r="H789" s="31"/>
      <c r="I789" s="40"/>
      <c r="J789" s="40"/>
      <c r="K789" s="31"/>
      <c r="L789" s="31"/>
      <c r="M789" s="31"/>
    </row>
    <row r="790" spans="2:13" x14ac:dyDescent="0.2">
      <c r="B790" s="24"/>
      <c r="E790" s="41"/>
      <c r="G790" s="38"/>
      <c r="H790" s="31"/>
      <c r="I790" s="40"/>
      <c r="J790" s="40"/>
      <c r="K790" s="31"/>
      <c r="L790" s="31"/>
      <c r="M790" s="31"/>
    </row>
    <row r="791" spans="2:13" x14ac:dyDescent="0.2">
      <c r="B791" s="24"/>
      <c r="E791" s="41"/>
      <c r="G791" s="38"/>
      <c r="H791" s="31"/>
      <c r="I791" s="40"/>
      <c r="J791" s="40"/>
      <c r="K791" s="31"/>
      <c r="L791" s="31"/>
      <c r="M791" s="31"/>
    </row>
    <row r="792" spans="2:13" x14ac:dyDescent="0.2">
      <c r="B792" s="24"/>
      <c r="E792" s="41"/>
      <c r="G792" s="38"/>
      <c r="H792" s="31"/>
      <c r="I792" s="40"/>
      <c r="J792" s="40"/>
      <c r="K792" s="31"/>
      <c r="L792" s="31"/>
      <c r="M792" s="31"/>
    </row>
    <row r="793" spans="2:13" x14ac:dyDescent="0.2">
      <c r="B793" s="24"/>
      <c r="E793" s="41"/>
      <c r="G793" s="38"/>
      <c r="H793" s="31"/>
      <c r="I793" s="40"/>
      <c r="J793" s="40"/>
      <c r="K793" s="31"/>
      <c r="L793" s="31"/>
      <c r="M793" s="31"/>
    </row>
    <row r="794" spans="2:13" x14ac:dyDescent="0.2">
      <c r="B794" s="24"/>
      <c r="E794" s="41"/>
      <c r="G794" s="38"/>
      <c r="H794" s="31"/>
      <c r="I794" s="40"/>
      <c r="J794" s="40"/>
      <c r="K794" s="31"/>
      <c r="L794" s="31"/>
      <c r="M794" s="31"/>
    </row>
    <row r="795" spans="2:13" x14ac:dyDescent="0.2">
      <c r="B795" s="24"/>
      <c r="E795" s="41"/>
      <c r="G795" s="38"/>
      <c r="H795" s="31"/>
      <c r="I795" s="40"/>
      <c r="J795" s="40"/>
      <c r="K795" s="31"/>
      <c r="L795" s="31"/>
      <c r="M795" s="31"/>
    </row>
    <row r="796" spans="2:13" x14ac:dyDescent="0.2">
      <c r="B796" s="24"/>
      <c r="E796" s="41"/>
      <c r="G796" s="38"/>
      <c r="H796" s="31"/>
      <c r="I796" s="40"/>
      <c r="J796" s="40"/>
      <c r="K796" s="31"/>
      <c r="L796" s="31"/>
      <c r="M796" s="31"/>
    </row>
    <row r="797" spans="2:13" x14ac:dyDescent="0.2">
      <c r="B797" s="24"/>
      <c r="E797" s="41"/>
      <c r="G797" s="38"/>
      <c r="H797" s="31"/>
      <c r="I797" s="40"/>
      <c r="J797" s="40"/>
      <c r="K797" s="31"/>
      <c r="L797" s="31"/>
      <c r="M797" s="31"/>
    </row>
    <row r="798" spans="2:13" x14ac:dyDescent="0.2">
      <c r="B798" s="24"/>
      <c r="E798" s="41"/>
      <c r="G798" s="38"/>
      <c r="H798" s="31"/>
      <c r="I798" s="40"/>
      <c r="J798" s="40"/>
      <c r="K798" s="31"/>
      <c r="L798" s="31"/>
      <c r="M798" s="31"/>
    </row>
    <row r="799" spans="2:13" x14ac:dyDescent="0.2">
      <c r="B799" s="24"/>
      <c r="E799" s="41"/>
      <c r="G799" s="38"/>
      <c r="H799" s="31"/>
      <c r="I799" s="40"/>
      <c r="J799" s="40"/>
      <c r="K799" s="31"/>
      <c r="L799" s="31"/>
      <c r="M799" s="31"/>
    </row>
    <row r="800" spans="2:13" x14ac:dyDescent="0.2">
      <c r="B800" s="24"/>
      <c r="E800" s="41"/>
      <c r="G800" s="38"/>
      <c r="H800" s="31"/>
      <c r="I800" s="40"/>
      <c r="J800" s="40"/>
      <c r="K800" s="31"/>
      <c r="L800" s="31"/>
      <c r="M800" s="31"/>
    </row>
    <row r="801" spans="2:13" x14ac:dyDescent="0.2">
      <c r="B801" s="24"/>
      <c r="E801" s="41"/>
      <c r="G801" s="38"/>
      <c r="H801" s="31"/>
      <c r="I801" s="40"/>
      <c r="J801" s="40"/>
      <c r="K801" s="31"/>
      <c r="L801" s="31"/>
      <c r="M801" s="31"/>
    </row>
    <row r="802" spans="2:13" x14ac:dyDescent="0.2">
      <c r="B802" s="24"/>
      <c r="E802" s="41"/>
      <c r="G802" s="38"/>
      <c r="H802" s="31"/>
      <c r="I802" s="40"/>
      <c r="J802" s="40"/>
      <c r="K802" s="31"/>
      <c r="L802" s="31"/>
      <c r="M802" s="31"/>
    </row>
    <row r="803" spans="2:13" x14ac:dyDescent="0.2">
      <c r="B803" s="24"/>
      <c r="E803" s="41"/>
      <c r="G803" s="38"/>
      <c r="H803" s="31"/>
      <c r="I803" s="40"/>
      <c r="J803" s="40"/>
      <c r="K803" s="31"/>
      <c r="L803" s="31"/>
      <c r="M803" s="31"/>
    </row>
    <row r="804" spans="2:13" x14ac:dyDescent="0.2">
      <c r="B804" s="24"/>
      <c r="E804" s="41"/>
      <c r="G804" s="38"/>
      <c r="H804" s="31"/>
      <c r="I804" s="40"/>
      <c r="J804" s="40"/>
      <c r="K804" s="31"/>
      <c r="L804" s="31"/>
      <c r="M804" s="31"/>
    </row>
    <row r="805" spans="2:13" x14ac:dyDescent="0.2">
      <c r="B805" s="24"/>
      <c r="E805" s="41"/>
      <c r="G805" s="38"/>
      <c r="H805" s="31"/>
      <c r="I805" s="40"/>
      <c r="J805" s="40"/>
      <c r="K805" s="31"/>
      <c r="L805" s="31"/>
      <c r="M805" s="31"/>
    </row>
    <row r="806" spans="2:13" x14ac:dyDescent="0.2">
      <c r="B806" s="24"/>
      <c r="E806" s="41"/>
      <c r="G806" s="38"/>
      <c r="H806" s="31"/>
      <c r="I806" s="40"/>
      <c r="J806" s="40"/>
      <c r="K806" s="31"/>
      <c r="L806" s="31"/>
      <c r="M806" s="31"/>
    </row>
    <row r="807" spans="2:13" x14ac:dyDescent="0.2">
      <c r="B807" s="24"/>
      <c r="E807" s="41"/>
      <c r="G807" s="38"/>
      <c r="H807" s="31"/>
      <c r="I807" s="40"/>
      <c r="J807" s="40"/>
      <c r="K807" s="31"/>
      <c r="L807" s="31"/>
      <c r="M807" s="31"/>
    </row>
    <row r="808" spans="2:13" x14ac:dyDescent="0.2">
      <c r="B808" s="24"/>
      <c r="E808" s="41"/>
      <c r="G808" s="38"/>
      <c r="H808" s="31"/>
      <c r="I808" s="40"/>
      <c r="J808" s="40"/>
      <c r="K808" s="31"/>
      <c r="L808" s="31"/>
      <c r="M808" s="31"/>
    </row>
    <row r="809" spans="2:13" x14ac:dyDescent="0.2">
      <c r="B809" s="24"/>
      <c r="E809" s="41"/>
      <c r="G809" s="38"/>
      <c r="H809" s="31"/>
      <c r="I809" s="40"/>
      <c r="J809" s="40"/>
      <c r="K809" s="31"/>
      <c r="L809" s="31"/>
      <c r="M809" s="31"/>
    </row>
    <row r="810" spans="2:13" x14ac:dyDescent="0.2">
      <c r="B810" s="24"/>
      <c r="E810" s="41"/>
      <c r="G810" s="38"/>
      <c r="H810" s="31"/>
      <c r="I810" s="40"/>
      <c r="J810" s="40"/>
      <c r="K810" s="31"/>
      <c r="L810" s="31"/>
      <c r="M810" s="31"/>
    </row>
    <row r="811" spans="2:13" x14ac:dyDescent="0.2">
      <c r="B811" s="24"/>
      <c r="E811" s="41"/>
      <c r="G811" s="38"/>
      <c r="H811" s="31"/>
      <c r="I811" s="40"/>
      <c r="J811" s="40"/>
      <c r="K811" s="31"/>
      <c r="L811" s="31"/>
      <c r="M811" s="31"/>
    </row>
    <row r="812" spans="2:13" x14ac:dyDescent="0.2">
      <c r="B812" s="24"/>
      <c r="E812" s="41"/>
      <c r="G812" s="38"/>
      <c r="H812" s="31"/>
      <c r="I812" s="40"/>
      <c r="J812" s="40"/>
      <c r="K812" s="31"/>
      <c r="L812" s="31"/>
      <c r="M812" s="31"/>
    </row>
    <row r="813" spans="2:13" x14ac:dyDescent="0.2">
      <c r="B813" s="24"/>
      <c r="E813" s="41"/>
      <c r="G813" s="38"/>
      <c r="H813" s="31"/>
      <c r="I813" s="40"/>
      <c r="J813" s="40"/>
      <c r="K813" s="31"/>
      <c r="L813" s="31"/>
      <c r="M813" s="31"/>
    </row>
    <row r="814" spans="2:13" x14ac:dyDescent="0.2">
      <c r="B814" s="24"/>
      <c r="E814" s="41"/>
      <c r="G814" s="38"/>
      <c r="H814" s="31"/>
      <c r="I814" s="40"/>
      <c r="J814" s="40"/>
      <c r="K814" s="31"/>
      <c r="L814" s="31"/>
      <c r="M814" s="31"/>
    </row>
    <row r="815" spans="2:13" x14ac:dyDescent="0.2">
      <c r="B815" s="24"/>
      <c r="E815" s="41"/>
      <c r="G815" s="38"/>
      <c r="H815" s="31"/>
      <c r="I815" s="40"/>
      <c r="J815" s="40"/>
      <c r="K815" s="31"/>
      <c r="L815" s="31"/>
      <c r="M815" s="31"/>
    </row>
    <row r="816" spans="2:13" x14ac:dyDescent="0.2">
      <c r="B816" s="24"/>
      <c r="E816" s="41"/>
      <c r="G816" s="38"/>
      <c r="H816" s="31"/>
      <c r="I816" s="40"/>
      <c r="J816" s="40"/>
      <c r="K816" s="31"/>
      <c r="L816" s="31"/>
      <c r="M816" s="31"/>
    </row>
    <row r="817" spans="2:13" x14ac:dyDescent="0.2">
      <c r="B817" s="24"/>
      <c r="E817" s="41"/>
      <c r="G817" s="38"/>
      <c r="H817" s="31"/>
      <c r="I817" s="40"/>
      <c r="J817" s="40"/>
      <c r="K817" s="31"/>
      <c r="L817" s="31"/>
      <c r="M817" s="31"/>
    </row>
    <row r="818" spans="2:13" x14ac:dyDescent="0.2">
      <c r="B818" s="24"/>
      <c r="E818" s="41"/>
      <c r="G818" s="38"/>
      <c r="H818" s="31"/>
      <c r="I818" s="40"/>
      <c r="J818" s="40"/>
      <c r="K818" s="31"/>
      <c r="L818" s="31"/>
      <c r="M818" s="31"/>
    </row>
    <row r="819" spans="2:13" x14ac:dyDescent="0.2">
      <c r="B819" s="24"/>
      <c r="E819" s="41"/>
      <c r="G819" s="38"/>
      <c r="H819" s="31"/>
      <c r="I819" s="40"/>
      <c r="J819" s="40"/>
      <c r="K819" s="31"/>
      <c r="L819" s="31"/>
      <c r="M819" s="31"/>
    </row>
    <row r="820" spans="2:13" x14ac:dyDescent="0.2">
      <c r="B820" s="24"/>
      <c r="E820" s="41"/>
      <c r="G820" s="38"/>
      <c r="H820" s="31"/>
      <c r="I820" s="40"/>
      <c r="J820" s="40"/>
      <c r="K820" s="31"/>
      <c r="L820" s="31"/>
      <c r="M820" s="31"/>
    </row>
    <row r="821" spans="2:13" x14ac:dyDescent="0.2">
      <c r="B821" s="24"/>
      <c r="E821" s="41"/>
      <c r="G821" s="38"/>
      <c r="H821" s="31"/>
      <c r="I821" s="40"/>
      <c r="J821" s="40"/>
      <c r="K821" s="31"/>
      <c r="L821" s="31"/>
      <c r="M821" s="31"/>
    </row>
    <row r="822" spans="2:13" x14ac:dyDescent="0.2">
      <c r="B822" s="24"/>
      <c r="E822" s="41"/>
      <c r="G822" s="38"/>
      <c r="H822" s="31"/>
      <c r="I822" s="40"/>
      <c r="J822" s="40"/>
      <c r="K822" s="31"/>
      <c r="L822" s="31"/>
      <c r="M822" s="31"/>
    </row>
    <row r="823" spans="2:13" x14ac:dyDescent="0.2">
      <c r="B823" s="24"/>
      <c r="E823" s="41"/>
      <c r="G823" s="38"/>
      <c r="H823" s="31"/>
      <c r="I823" s="40"/>
      <c r="J823" s="40"/>
      <c r="K823" s="31"/>
      <c r="L823" s="31"/>
      <c r="M823" s="31"/>
    </row>
    <row r="824" spans="2:13" x14ac:dyDescent="0.2">
      <c r="B824" s="24"/>
      <c r="E824" s="41"/>
      <c r="G824" s="38"/>
      <c r="H824" s="31"/>
      <c r="I824" s="40"/>
      <c r="J824" s="40"/>
      <c r="K824" s="31"/>
      <c r="L824" s="31"/>
      <c r="M824" s="31"/>
    </row>
    <row r="825" spans="2:13" x14ac:dyDescent="0.2">
      <c r="B825" s="24"/>
      <c r="E825" s="41"/>
      <c r="G825" s="38"/>
      <c r="H825" s="31"/>
      <c r="I825" s="40"/>
      <c r="J825" s="40"/>
      <c r="K825" s="31"/>
      <c r="L825" s="31"/>
      <c r="M825" s="31"/>
    </row>
    <row r="826" spans="2:13" x14ac:dyDescent="0.2">
      <c r="B826" s="24"/>
      <c r="E826" s="41"/>
      <c r="G826" s="38"/>
      <c r="H826" s="31"/>
      <c r="I826" s="40"/>
      <c r="J826" s="40"/>
      <c r="K826" s="31"/>
      <c r="L826" s="31"/>
      <c r="M826" s="31"/>
    </row>
    <row r="827" spans="2:13" x14ac:dyDescent="0.2">
      <c r="B827" s="24"/>
      <c r="E827" s="41"/>
      <c r="G827" s="38"/>
      <c r="H827" s="31"/>
      <c r="I827" s="40"/>
      <c r="J827" s="40"/>
      <c r="K827" s="31"/>
      <c r="L827" s="31"/>
      <c r="M827" s="31"/>
    </row>
    <row r="828" spans="2:13" x14ac:dyDescent="0.2">
      <c r="B828" s="24"/>
      <c r="E828" s="41"/>
      <c r="G828" s="38"/>
      <c r="H828" s="31"/>
      <c r="I828" s="40"/>
      <c r="J828" s="40"/>
      <c r="K828" s="31"/>
      <c r="L828" s="31"/>
      <c r="M828" s="31"/>
    </row>
    <row r="829" spans="2:13" x14ac:dyDescent="0.2">
      <c r="B829" s="24"/>
      <c r="E829" s="41"/>
      <c r="G829" s="38"/>
      <c r="H829" s="31"/>
      <c r="I829" s="40"/>
      <c r="J829" s="40"/>
      <c r="K829" s="31"/>
      <c r="L829" s="31"/>
      <c r="M829" s="31"/>
    </row>
    <row r="830" spans="2:13" x14ac:dyDescent="0.2">
      <c r="B830" s="24"/>
      <c r="E830" s="41"/>
      <c r="G830" s="38"/>
      <c r="H830" s="31"/>
      <c r="I830" s="40"/>
      <c r="J830" s="40"/>
      <c r="K830" s="31"/>
      <c r="L830" s="31"/>
      <c r="M830" s="31"/>
    </row>
    <row r="831" spans="2:13" x14ac:dyDescent="0.2">
      <c r="B831" s="24"/>
      <c r="E831" s="41"/>
      <c r="G831" s="38"/>
      <c r="H831" s="31"/>
      <c r="I831" s="40"/>
      <c r="J831" s="40"/>
      <c r="K831" s="31"/>
      <c r="L831" s="31"/>
      <c r="M831" s="31"/>
    </row>
    <row r="832" spans="2:13" x14ac:dyDescent="0.2">
      <c r="B832" s="24"/>
      <c r="E832" s="41"/>
      <c r="G832" s="38"/>
      <c r="H832" s="31"/>
      <c r="I832" s="40"/>
      <c r="J832" s="40"/>
      <c r="K832" s="31"/>
      <c r="L832" s="31"/>
      <c r="M832" s="31"/>
    </row>
    <row r="833" spans="2:13" x14ac:dyDescent="0.2">
      <c r="B833" s="24"/>
      <c r="E833" s="41"/>
      <c r="G833" s="38"/>
      <c r="H833" s="31"/>
      <c r="I833" s="40"/>
      <c r="J833" s="40"/>
      <c r="K833" s="31"/>
      <c r="L833" s="31"/>
      <c r="M833" s="31"/>
    </row>
    <row r="834" spans="2:13" x14ac:dyDescent="0.2">
      <c r="B834" s="24"/>
      <c r="E834" s="41"/>
      <c r="G834" s="38"/>
      <c r="H834" s="31"/>
      <c r="I834" s="40"/>
      <c r="J834" s="40"/>
      <c r="K834" s="31"/>
      <c r="L834" s="31"/>
      <c r="M834" s="31"/>
    </row>
    <row r="835" spans="2:13" x14ac:dyDescent="0.2">
      <c r="B835" s="24"/>
      <c r="E835" s="41"/>
      <c r="G835" s="38"/>
      <c r="H835" s="31"/>
      <c r="I835" s="40"/>
      <c r="J835" s="40"/>
      <c r="K835" s="31"/>
      <c r="L835" s="31"/>
      <c r="M835" s="31"/>
    </row>
    <row r="836" spans="2:13" x14ac:dyDescent="0.2">
      <c r="B836" s="24"/>
      <c r="E836" s="41"/>
      <c r="G836" s="38"/>
      <c r="H836" s="31"/>
      <c r="I836" s="40"/>
      <c r="J836" s="40"/>
      <c r="K836" s="31"/>
      <c r="L836" s="31"/>
      <c r="M836" s="31"/>
    </row>
    <row r="837" spans="2:13" x14ac:dyDescent="0.2">
      <c r="B837" s="24"/>
      <c r="E837" s="41"/>
      <c r="G837" s="38"/>
      <c r="H837" s="31"/>
      <c r="I837" s="40"/>
      <c r="J837" s="40"/>
      <c r="K837" s="31"/>
      <c r="L837" s="31"/>
      <c r="M837" s="31"/>
    </row>
    <row r="838" spans="2:13" x14ac:dyDescent="0.2">
      <c r="B838" s="24"/>
      <c r="E838" s="41"/>
      <c r="G838" s="38"/>
      <c r="H838" s="31"/>
      <c r="I838" s="40"/>
      <c r="J838" s="40"/>
      <c r="K838" s="31"/>
      <c r="L838" s="31"/>
      <c r="M838" s="31"/>
    </row>
    <row r="839" spans="2:13" x14ac:dyDescent="0.2">
      <c r="B839" s="24"/>
      <c r="E839" s="41"/>
      <c r="G839" s="38"/>
      <c r="H839" s="31"/>
      <c r="I839" s="40"/>
      <c r="J839" s="40"/>
      <c r="K839" s="31"/>
      <c r="L839" s="31"/>
      <c r="M839" s="31"/>
    </row>
    <row r="840" spans="2:13" x14ac:dyDescent="0.2">
      <c r="B840" s="24"/>
      <c r="E840" s="41"/>
      <c r="G840" s="38"/>
      <c r="H840" s="31"/>
      <c r="I840" s="40"/>
      <c r="J840" s="40"/>
      <c r="K840" s="31"/>
      <c r="L840" s="31"/>
      <c r="M840" s="31"/>
    </row>
    <row r="841" spans="2:13" x14ac:dyDescent="0.2">
      <c r="B841" s="24"/>
      <c r="E841" s="41"/>
      <c r="G841" s="38"/>
      <c r="H841" s="31"/>
      <c r="I841" s="40"/>
      <c r="J841" s="40"/>
      <c r="K841" s="31"/>
      <c r="L841" s="31"/>
      <c r="M841" s="31"/>
    </row>
    <row r="842" spans="2:13" x14ac:dyDescent="0.2">
      <c r="B842" s="24"/>
      <c r="E842" s="41"/>
      <c r="G842" s="38"/>
      <c r="H842" s="31"/>
      <c r="I842" s="40"/>
      <c r="J842" s="40"/>
      <c r="K842" s="31"/>
      <c r="L842" s="31"/>
      <c r="M842" s="31"/>
    </row>
    <row r="843" spans="2:13" x14ac:dyDescent="0.2">
      <c r="B843" s="24"/>
      <c r="E843" s="41"/>
      <c r="G843" s="38"/>
      <c r="H843" s="31"/>
      <c r="I843" s="40"/>
      <c r="J843" s="40"/>
      <c r="K843" s="31"/>
      <c r="L843" s="31"/>
      <c r="M843" s="31"/>
    </row>
    <row r="844" spans="2:13" x14ac:dyDescent="0.2">
      <c r="B844" s="24"/>
      <c r="E844" s="41"/>
      <c r="G844" s="38"/>
      <c r="H844" s="31"/>
      <c r="I844" s="40"/>
      <c r="J844" s="40"/>
      <c r="K844" s="31"/>
      <c r="L844" s="31"/>
      <c r="M844" s="31"/>
    </row>
    <row r="845" spans="2:13" x14ac:dyDescent="0.2">
      <c r="B845" s="24"/>
      <c r="E845" s="41"/>
      <c r="G845" s="38"/>
      <c r="H845" s="31"/>
      <c r="I845" s="40"/>
      <c r="J845" s="40"/>
      <c r="K845" s="31"/>
      <c r="L845" s="31"/>
      <c r="M845" s="31"/>
    </row>
    <row r="846" spans="2:13" x14ac:dyDescent="0.2">
      <c r="B846" s="24"/>
      <c r="E846" s="41"/>
      <c r="G846" s="38"/>
      <c r="H846" s="31"/>
      <c r="I846" s="40"/>
      <c r="J846" s="40"/>
      <c r="K846" s="31"/>
      <c r="L846" s="31"/>
      <c r="M846" s="31"/>
    </row>
    <row r="847" spans="2:13" x14ac:dyDescent="0.2">
      <c r="B847" s="24"/>
      <c r="E847" s="41"/>
      <c r="G847" s="38"/>
      <c r="H847" s="31"/>
      <c r="I847" s="40"/>
      <c r="J847" s="40"/>
      <c r="K847" s="31"/>
      <c r="L847" s="31"/>
      <c r="M847" s="31"/>
    </row>
    <row r="848" spans="2:13" x14ac:dyDescent="0.2">
      <c r="B848" s="24"/>
      <c r="E848" s="41"/>
      <c r="G848" s="38"/>
      <c r="H848" s="31"/>
      <c r="I848" s="40"/>
      <c r="J848" s="40"/>
      <c r="K848" s="31"/>
      <c r="L848" s="31"/>
      <c r="M848" s="31"/>
    </row>
    <row r="849" spans="2:13" x14ac:dyDescent="0.2">
      <c r="B849" s="24"/>
      <c r="E849" s="41"/>
      <c r="G849" s="38"/>
      <c r="H849" s="31"/>
      <c r="I849" s="40"/>
      <c r="J849" s="40"/>
      <c r="K849" s="31"/>
      <c r="L849" s="31"/>
      <c r="M849" s="31"/>
    </row>
    <row r="850" spans="2:13" x14ac:dyDescent="0.2">
      <c r="B850" s="24"/>
      <c r="E850" s="41"/>
      <c r="G850" s="38"/>
      <c r="H850" s="31"/>
      <c r="I850" s="40"/>
      <c r="J850" s="40"/>
      <c r="K850" s="31"/>
      <c r="L850" s="31"/>
      <c r="M850" s="31"/>
    </row>
    <row r="851" spans="2:13" x14ac:dyDescent="0.2">
      <c r="B851" s="24"/>
      <c r="E851" s="41"/>
      <c r="G851" s="38"/>
      <c r="H851" s="31"/>
      <c r="I851" s="40"/>
      <c r="J851" s="40"/>
      <c r="K851" s="31"/>
      <c r="L851" s="31"/>
      <c r="M851" s="31"/>
    </row>
    <row r="852" spans="2:13" x14ac:dyDescent="0.2">
      <c r="B852" s="24"/>
      <c r="E852" s="41"/>
      <c r="G852" s="38"/>
      <c r="H852" s="31"/>
      <c r="I852" s="40"/>
      <c r="J852" s="40"/>
      <c r="K852" s="31"/>
      <c r="L852" s="31"/>
      <c r="M852" s="31"/>
    </row>
    <row r="853" spans="2:13" x14ac:dyDescent="0.2">
      <c r="B853" s="24"/>
      <c r="E853" s="41"/>
      <c r="G853" s="38"/>
      <c r="H853" s="31"/>
      <c r="I853" s="40"/>
      <c r="J853" s="40"/>
      <c r="K853" s="31"/>
      <c r="L853" s="31"/>
      <c r="M853" s="31"/>
    </row>
    <row r="854" spans="2:13" x14ac:dyDescent="0.2">
      <c r="B854" s="24"/>
      <c r="E854" s="41"/>
      <c r="G854" s="38"/>
      <c r="H854" s="31"/>
      <c r="I854" s="40"/>
      <c r="J854" s="40"/>
      <c r="K854" s="31"/>
      <c r="L854" s="31"/>
      <c r="M854" s="31"/>
    </row>
    <row r="855" spans="2:13" x14ac:dyDescent="0.2">
      <c r="B855" s="24"/>
      <c r="E855" s="41"/>
      <c r="G855" s="38"/>
      <c r="H855" s="31"/>
      <c r="I855" s="40"/>
      <c r="J855" s="40"/>
      <c r="K855" s="31"/>
      <c r="L855" s="31"/>
      <c r="M855" s="31"/>
    </row>
    <row r="856" spans="2:13" x14ac:dyDescent="0.2">
      <c r="B856" s="24"/>
      <c r="E856" s="41"/>
      <c r="G856" s="38"/>
      <c r="H856" s="31"/>
      <c r="I856" s="40"/>
      <c r="J856" s="40"/>
      <c r="K856" s="31"/>
      <c r="L856" s="31"/>
      <c r="M856" s="31"/>
    </row>
    <row r="857" spans="2:13" x14ac:dyDescent="0.2">
      <c r="B857" s="24"/>
      <c r="E857" s="41"/>
      <c r="G857" s="38"/>
      <c r="H857" s="31"/>
      <c r="I857" s="40"/>
      <c r="J857" s="40"/>
      <c r="K857" s="31"/>
      <c r="L857" s="31"/>
      <c r="M857" s="31"/>
    </row>
    <row r="858" spans="2:13" x14ac:dyDescent="0.2">
      <c r="B858" s="24"/>
      <c r="E858" s="41"/>
      <c r="G858" s="38"/>
      <c r="H858" s="31"/>
      <c r="I858" s="40"/>
      <c r="J858" s="40"/>
      <c r="K858" s="31"/>
      <c r="L858" s="31"/>
      <c r="M858" s="31"/>
    </row>
    <row r="859" spans="2:13" x14ac:dyDescent="0.2">
      <c r="B859" s="24"/>
      <c r="E859" s="41"/>
      <c r="G859" s="38"/>
      <c r="H859" s="31"/>
      <c r="I859" s="40"/>
      <c r="J859" s="40"/>
      <c r="K859" s="31"/>
      <c r="L859" s="31"/>
      <c r="M859" s="31"/>
    </row>
    <row r="860" spans="2:13" x14ac:dyDescent="0.2">
      <c r="B860" s="24"/>
      <c r="E860" s="41"/>
      <c r="G860" s="38"/>
      <c r="H860" s="31"/>
      <c r="I860" s="40"/>
      <c r="J860" s="40"/>
      <c r="K860" s="31"/>
      <c r="L860" s="31"/>
      <c r="M860" s="31"/>
    </row>
    <row r="861" spans="2:13" x14ac:dyDescent="0.2">
      <c r="B861" s="24"/>
      <c r="E861" s="41"/>
      <c r="G861" s="38"/>
      <c r="H861" s="31"/>
      <c r="I861" s="40"/>
      <c r="J861" s="40"/>
      <c r="K861" s="31"/>
      <c r="L861" s="31"/>
      <c r="M861" s="31"/>
    </row>
    <row r="866" spans="1:4" x14ac:dyDescent="0.2">
      <c r="A866" s="38"/>
      <c r="D866" s="39"/>
    </row>
    <row r="867" spans="1:4" x14ac:dyDescent="0.2">
      <c r="D867" s="24"/>
    </row>
    <row r="868" spans="1:4" x14ac:dyDescent="0.2">
      <c r="D868" s="24"/>
    </row>
    <row r="869" spans="1:4" x14ac:dyDescent="0.2">
      <c r="D869" s="24"/>
    </row>
    <row r="870" spans="1:4" x14ac:dyDescent="0.2">
      <c r="D870" s="24"/>
    </row>
    <row r="871" spans="1:4" x14ac:dyDescent="0.2">
      <c r="D871" s="24"/>
    </row>
    <row r="872" spans="1:4" x14ac:dyDescent="0.2">
      <c r="D872" s="24"/>
    </row>
    <row r="873" spans="1:4" x14ac:dyDescent="0.2">
      <c r="D873" s="24"/>
    </row>
    <row r="874" spans="1:4" x14ac:dyDescent="0.2">
      <c r="D874" s="24"/>
    </row>
    <row r="875" spans="1:4" x14ac:dyDescent="0.2">
      <c r="D875" s="24"/>
    </row>
    <row r="876" spans="1:4" x14ac:dyDescent="0.2">
      <c r="D876" s="24"/>
    </row>
    <row r="877" spans="1:4" x14ac:dyDescent="0.2">
      <c r="D877" s="24"/>
    </row>
    <row r="878" spans="1:4" x14ac:dyDescent="0.2">
      <c r="D878" s="24"/>
    </row>
    <row r="879" spans="1:4" x14ac:dyDescent="0.2">
      <c r="D879" s="24"/>
    </row>
    <row r="880" spans="1:4" x14ac:dyDescent="0.2">
      <c r="D880" s="24"/>
    </row>
    <row r="881" spans="4:4" x14ac:dyDescent="0.2">
      <c r="D881" s="24"/>
    </row>
    <row r="882" spans="4:4" x14ac:dyDescent="0.2">
      <c r="D882" s="24"/>
    </row>
    <row r="883" spans="4:4" x14ac:dyDescent="0.2">
      <c r="D883" s="24"/>
    </row>
    <row r="884" spans="4:4" x14ac:dyDescent="0.2">
      <c r="D884" s="24"/>
    </row>
    <row r="885" spans="4:4" x14ac:dyDescent="0.2">
      <c r="D885" s="24"/>
    </row>
    <row r="886" spans="4:4" x14ac:dyDescent="0.2">
      <c r="D886" s="24"/>
    </row>
    <row r="887" spans="4:4" x14ac:dyDescent="0.2">
      <c r="D887" s="24"/>
    </row>
    <row r="888" spans="4:4" x14ac:dyDescent="0.2">
      <c r="D888" s="24"/>
    </row>
    <row r="889" spans="4:4" x14ac:dyDescent="0.2">
      <c r="D889" s="24"/>
    </row>
    <row r="890" spans="4:4" x14ac:dyDescent="0.2">
      <c r="D890" s="24"/>
    </row>
    <row r="891" spans="4:4" x14ac:dyDescent="0.2">
      <c r="D891" s="24"/>
    </row>
    <row r="892" spans="4:4" x14ac:dyDescent="0.2">
      <c r="D892" s="24"/>
    </row>
    <row r="893" spans="4:4" x14ac:dyDescent="0.2">
      <c r="D893" s="24"/>
    </row>
    <row r="894" spans="4:4" x14ac:dyDescent="0.2">
      <c r="D894" s="24"/>
    </row>
    <row r="895" spans="4:4" x14ac:dyDescent="0.2">
      <c r="D895" s="24"/>
    </row>
    <row r="896" spans="4:4" x14ac:dyDescent="0.2">
      <c r="D896" s="24"/>
    </row>
    <row r="897" spans="4:4" x14ac:dyDescent="0.2">
      <c r="D897" s="24"/>
    </row>
    <row r="898" spans="4:4" x14ac:dyDescent="0.2">
      <c r="D898" s="24"/>
    </row>
    <row r="899" spans="4:4" x14ac:dyDescent="0.2">
      <c r="D899" s="24"/>
    </row>
    <row r="900" spans="4:4" x14ac:dyDescent="0.2">
      <c r="D900" s="24"/>
    </row>
    <row r="901" spans="4:4" x14ac:dyDescent="0.2">
      <c r="D901" s="24"/>
    </row>
    <row r="902" spans="4:4" x14ac:dyDescent="0.2">
      <c r="D902" s="24"/>
    </row>
    <row r="903" spans="4:4" x14ac:dyDescent="0.2">
      <c r="D903" s="24"/>
    </row>
    <row r="904" spans="4:4" x14ac:dyDescent="0.2">
      <c r="D904" s="24"/>
    </row>
    <row r="905" spans="4:4" x14ac:dyDescent="0.2">
      <c r="D905" s="24"/>
    </row>
    <row r="906" spans="4:4" x14ac:dyDescent="0.2">
      <c r="D906" s="24"/>
    </row>
    <row r="907" spans="4:4" x14ac:dyDescent="0.2">
      <c r="D907" s="24"/>
    </row>
    <row r="908" spans="4:4" x14ac:dyDescent="0.2">
      <c r="D908" s="24"/>
    </row>
    <row r="909" spans="4:4" x14ac:dyDescent="0.2">
      <c r="D909" s="24"/>
    </row>
    <row r="910" spans="4:4" x14ac:dyDescent="0.2">
      <c r="D910" s="24"/>
    </row>
    <row r="911" spans="4:4" x14ac:dyDescent="0.2">
      <c r="D911" s="24"/>
    </row>
    <row r="912" spans="4:4" x14ac:dyDescent="0.2">
      <c r="D912" s="24"/>
    </row>
    <row r="913" spans="4:4" x14ac:dyDescent="0.2">
      <c r="D913" s="24"/>
    </row>
    <row r="914" spans="4:4" x14ac:dyDescent="0.2">
      <c r="D914" s="24"/>
    </row>
    <row r="915" spans="4:4" x14ac:dyDescent="0.2">
      <c r="D915" s="24"/>
    </row>
    <row r="916" spans="4:4" x14ac:dyDescent="0.2">
      <c r="D916" s="24"/>
    </row>
    <row r="917" spans="4:4" x14ac:dyDescent="0.2">
      <c r="D917" s="24"/>
    </row>
    <row r="918" spans="4:4" x14ac:dyDescent="0.2">
      <c r="D918" s="24"/>
    </row>
    <row r="919" spans="4:4" x14ac:dyDescent="0.2">
      <c r="D919" s="24"/>
    </row>
    <row r="920" spans="4:4" x14ac:dyDescent="0.2">
      <c r="D920" s="24"/>
    </row>
    <row r="921" spans="4:4" x14ac:dyDescent="0.2">
      <c r="D921" s="24"/>
    </row>
    <row r="922" spans="4:4" x14ac:dyDescent="0.2">
      <c r="D922" s="24"/>
    </row>
    <row r="923" spans="4:4" x14ac:dyDescent="0.2">
      <c r="D923" s="24"/>
    </row>
    <row r="924" spans="4:4" x14ac:dyDescent="0.2">
      <c r="D924" s="24"/>
    </row>
    <row r="925" spans="4:4" x14ac:dyDescent="0.2">
      <c r="D925" s="24"/>
    </row>
    <row r="926" spans="4:4" x14ac:dyDescent="0.2">
      <c r="D926" s="24"/>
    </row>
    <row r="927" spans="4:4" x14ac:dyDescent="0.2">
      <c r="D927" s="24"/>
    </row>
    <row r="928" spans="4:4" x14ac:dyDescent="0.2">
      <c r="D928" s="24"/>
    </row>
    <row r="929" spans="4:4" x14ac:dyDescent="0.2">
      <c r="D929" s="24"/>
    </row>
    <row r="930" spans="4:4" x14ac:dyDescent="0.2">
      <c r="D930" s="24"/>
    </row>
    <row r="931" spans="4:4" x14ac:dyDescent="0.2">
      <c r="D931" s="24"/>
    </row>
    <row r="932" spans="4:4" x14ac:dyDescent="0.2">
      <c r="D932" s="24"/>
    </row>
    <row r="933" spans="4:4" x14ac:dyDescent="0.2">
      <c r="D933" s="24"/>
    </row>
    <row r="934" spans="4:4" x14ac:dyDescent="0.2">
      <c r="D934" s="24"/>
    </row>
    <row r="935" spans="4:4" x14ac:dyDescent="0.2">
      <c r="D935" s="24"/>
    </row>
    <row r="936" spans="4:4" x14ac:dyDescent="0.2">
      <c r="D936" s="24"/>
    </row>
    <row r="937" spans="4:4" x14ac:dyDescent="0.2">
      <c r="D937" s="24"/>
    </row>
    <row r="938" spans="4:4" x14ac:dyDescent="0.2">
      <c r="D938" s="24"/>
    </row>
    <row r="939" spans="4:4" x14ac:dyDescent="0.2">
      <c r="D939" s="24"/>
    </row>
    <row r="940" spans="4:4" x14ac:dyDescent="0.2">
      <c r="D940" s="24"/>
    </row>
    <row r="941" spans="4:4" x14ac:dyDescent="0.2">
      <c r="D941" s="24"/>
    </row>
    <row r="942" spans="4:4" x14ac:dyDescent="0.2">
      <c r="D942" s="24"/>
    </row>
    <row r="943" spans="4:4" x14ac:dyDescent="0.2">
      <c r="D943" s="24"/>
    </row>
    <row r="944" spans="4:4" x14ac:dyDescent="0.2">
      <c r="D944" s="24"/>
    </row>
    <row r="945" spans="4:4" x14ac:dyDescent="0.2">
      <c r="D945" s="24"/>
    </row>
    <row r="946" spans="4:4" x14ac:dyDescent="0.2">
      <c r="D946" s="24"/>
    </row>
    <row r="947" spans="4:4" x14ac:dyDescent="0.2">
      <c r="D947" s="24"/>
    </row>
    <row r="948" spans="4:4" x14ac:dyDescent="0.2">
      <c r="D948" s="24"/>
    </row>
    <row r="949" spans="4:4" x14ac:dyDescent="0.2">
      <c r="D949" s="24"/>
    </row>
    <row r="950" spans="4:4" x14ac:dyDescent="0.2">
      <c r="D950" s="24"/>
    </row>
    <row r="951" spans="4:4" x14ac:dyDescent="0.2">
      <c r="D951" s="24"/>
    </row>
    <row r="952" spans="4:4" x14ac:dyDescent="0.2">
      <c r="D952" s="24"/>
    </row>
    <row r="953" spans="4:4" x14ac:dyDescent="0.2">
      <c r="D953" s="24"/>
    </row>
    <row r="954" spans="4:4" x14ac:dyDescent="0.2">
      <c r="D954" s="24"/>
    </row>
    <row r="955" spans="4:4" x14ac:dyDescent="0.2">
      <c r="D955" s="24"/>
    </row>
    <row r="956" spans="4:4" x14ac:dyDescent="0.2">
      <c r="D956" s="24"/>
    </row>
    <row r="957" spans="4:4" x14ac:dyDescent="0.2">
      <c r="D957" s="24"/>
    </row>
    <row r="958" spans="4:4" x14ac:dyDescent="0.2">
      <c r="D958" s="24"/>
    </row>
    <row r="959" spans="4:4" x14ac:dyDescent="0.2">
      <c r="D959" s="24"/>
    </row>
    <row r="960" spans="4:4" x14ac:dyDescent="0.2">
      <c r="D960" s="24"/>
    </row>
    <row r="961" spans="1:13" x14ac:dyDescent="0.2">
      <c r="D961" s="24"/>
    </row>
    <row r="962" spans="1:13" x14ac:dyDescent="0.2">
      <c r="B962" s="24"/>
      <c r="E962" s="41"/>
      <c r="G962" s="38"/>
      <c r="H962" s="31"/>
      <c r="I962" s="40"/>
      <c r="J962" s="40"/>
      <c r="K962" s="31"/>
      <c r="L962" s="31"/>
      <c r="M962" s="31"/>
    </row>
    <row r="963" spans="1:13" x14ac:dyDescent="0.2">
      <c r="B963" s="24"/>
      <c r="E963" s="41"/>
      <c r="G963" s="38"/>
      <c r="H963" s="31"/>
      <c r="I963" s="40"/>
      <c r="J963" s="40"/>
      <c r="K963" s="31"/>
      <c r="L963" s="31"/>
      <c r="M963" s="31"/>
    </row>
    <row r="964" spans="1:13" x14ac:dyDescent="0.2">
      <c r="B964" s="24"/>
      <c r="E964" s="41"/>
      <c r="G964" s="38"/>
      <c r="H964" s="31"/>
      <c r="I964" s="40"/>
      <c r="J964" s="40"/>
      <c r="K964" s="31"/>
      <c r="L964" s="31"/>
      <c r="M964" s="31"/>
    </row>
    <row r="965" spans="1:13" x14ac:dyDescent="0.2">
      <c r="B965" s="24"/>
      <c r="E965" s="41"/>
      <c r="G965" s="38"/>
      <c r="H965" s="31"/>
      <c r="I965" s="40"/>
      <c r="J965" s="40"/>
      <c r="K965" s="31"/>
      <c r="L965" s="31"/>
      <c r="M965" s="31"/>
    </row>
    <row r="966" spans="1:13" x14ac:dyDescent="0.2">
      <c r="B966" s="24"/>
      <c r="E966" s="41"/>
      <c r="G966" s="38"/>
      <c r="H966" s="31"/>
      <c r="I966" s="40"/>
      <c r="J966" s="40"/>
      <c r="K966" s="31"/>
      <c r="L966" s="31"/>
      <c r="M966" s="31"/>
    </row>
    <row r="967" spans="1:13" x14ac:dyDescent="0.2">
      <c r="B967" s="24"/>
      <c r="E967" s="41"/>
      <c r="G967" s="38"/>
      <c r="H967" s="31"/>
      <c r="I967" s="40"/>
      <c r="J967" s="40"/>
      <c r="K967" s="31"/>
      <c r="L967" s="31"/>
      <c r="M967" s="31"/>
    </row>
    <row r="968" spans="1:13" x14ac:dyDescent="0.2">
      <c r="B968" s="24"/>
      <c r="E968" s="41"/>
      <c r="G968" s="38"/>
      <c r="H968" s="31"/>
      <c r="I968" s="40"/>
      <c r="J968" s="40"/>
      <c r="K968" s="31"/>
      <c r="L968" s="31"/>
      <c r="M968" s="31"/>
    </row>
    <row r="969" spans="1:13" x14ac:dyDescent="0.2">
      <c r="B969" s="24"/>
      <c r="E969" s="41"/>
      <c r="G969" s="38"/>
      <c r="H969" s="31"/>
      <c r="I969" s="40"/>
      <c r="J969" s="40"/>
      <c r="K969" s="31"/>
      <c r="L969" s="31"/>
      <c r="M969" s="31"/>
    </row>
    <row r="970" spans="1:13" x14ac:dyDescent="0.2">
      <c r="B970" s="24"/>
      <c r="E970" s="41"/>
      <c r="G970" s="38"/>
      <c r="H970" s="31"/>
      <c r="I970" s="40"/>
      <c r="J970" s="40"/>
      <c r="K970" s="31"/>
      <c r="L970" s="31"/>
      <c r="M970" s="31"/>
    </row>
    <row r="971" spans="1:13" x14ac:dyDescent="0.2">
      <c r="B971" s="24"/>
      <c r="E971" s="41"/>
      <c r="G971" s="38"/>
      <c r="H971" s="31"/>
      <c r="I971" s="40"/>
      <c r="J971" s="40"/>
      <c r="K971" s="31"/>
      <c r="L971" s="31"/>
      <c r="M971" s="31"/>
    </row>
    <row r="972" spans="1:13" x14ac:dyDescent="0.2">
      <c r="B972" s="24"/>
      <c r="E972" s="41"/>
      <c r="G972" s="38"/>
      <c r="H972" s="31"/>
      <c r="I972" s="40"/>
      <c r="J972" s="40"/>
      <c r="K972" s="31"/>
      <c r="L972" s="31"/>
      <c r="M972" s="31"/>
    </row>
    <row r="974" spans="1:13" ht="15.75" x14ac:dyDescent="0.25">
      <c r="C974" s="25"/>
    </row>
    <row r="975" spans="1:13" x14ac:dyDescent="0.2">
      <c r="D975" s="15"/>
      <c r="K975" s="42"/>
    </row>
    <row r="976" spans="1:13" x14ac:dyDescent="0.2">
      <c r="A976" s="38"/>
      <c r="B976" s="39"/>
      <c r="C976" s="38"/>
      <c r="D976" s="31"/>
      <c r="E976" s="31"/>
      <c r="F976" s="31"/>
      <c r="G976" s="38"/>
      <c r="H976" s="38"/>
      <c r="I976" s="38"/>
      <c r="J976" s="37"/>
      <c r="K976" s="31"/>
      <c r="L976" s="31"/>
      <c r="M976" s="31"/>
    </row>
    <row r="977" spans="2:13" x14ac:dyDescent="0.2">
      <c r="B977" s="24"/>
      <c r="E977" s="41"/>
      <c r="G977" s="38"/>
      <c r="H977" s="38"/>
      <c r="K977" s="31"/>
      <c r="L977" s="31"/>
      <c r="M977" s="31"/>
    </row>
    <row r="978" spans="2:13" x14ac:dyDescent="0.2">
      <c r="B978" s="24"/>
      <c r="E978" s="41"/>
      <c r="G978" s="38"/>
      <c r="H978" s="31"/>
      <c r="I978" s="40"/>
      <c r="J978" s="40"/>
      <c r="K978" s="31"/>
      <c r="L978" s="31"/>
      <c r="M978" s="31"/>
    </row>
    <row r="979" spans="2:13" x14ac:dyDescent="0.2">
      <c r="B979" s="24"/>
      <c r="E979" s="41"/>
      <c r="G979" s="38"/>
      <c r="H979" s="31"/>
      <c r="I979" s="40"/>
      <c r="J979" s="40"/>
      <c r="K979" s="31"/>
      <c r="L979" s="31"/>
      <c r="M979" s="31"/>
    </row>
    <row r="980" spans="2:13" x14ac:dyDescent="0.2">
      <c r="B980" s="24"/>
      <c r="E980" s="41"/>
      <c r="G980" s="38"/>
      <c r="H980" s="31"/>
      <c r="I980" s="40"/>
      <c r="J980" s="40"/>
      <c r="K980" s="31"/>
      <c r="L980" s="31"/>
      <c r="M980" s="31"/>
    </row>
    <row r="981" spans="2:13" x14ac:dyDescent="0.2">
      <c r="B981" s="24"/>
      <c r="E981" s="41"/>
      <c r="G981" s="38"/>
      <c r="H981" s="31"/>
      <c r="I981" s="40"/>
      <c r="J981" s="40"/>
      <c r="K981" s="31"/>
      <c r="L981" s="31"/>
      <c r="M981" s="31"/>
    </row>
    <row r="982" spans="2:13" x14ac:dyDescent="0.2">
      <c r="B982" s="24"/>
      <c r="E982" s="41"/>
      <c r="G982" s="38"/>
      <c r="H982" s="31"/>
      <c r="I982" s="40"/>
      <c r="J982" s="40"/>
      <c r="K982" s="31"/>
      <c r="L982" s="31"/>
      <c r="M982" s="31"/>
    </row>
    <row r="983" spans="2:13" x14ac:dyDescent="0.2">
      <c r="B983" s="24"/>
      <c r="E983" s="41"/>
      <c r="G983" s="38"/>
      <c r="H983" s="31"/>
      <c r="I983" s="40"/>
      <c r="J983" s="40"/>
      <c r="K983" s="31"/>
      <c r="L983" s="31"/>
      <c r="M983" s="31"/>
    </row>
    <row r="984" spans="2:13" x14ac:dyDescent="0.2">
      <c r="B984" s="24"/>
      <c r="E984" s="41"/>
      <c r="G984" s="38"/>
      <c r="H984" s="31"/>
      <c r="I984" s="40"/>
      <c r="J984" s="40"/>
      <c r="K984" s="31"/>
      <c r="L984" s="31"/>
      <c r="M984" s="31"/>
    </row>
    <row r="985" spans="2:13" x14ac:dyDescent="0.2">
      <c r="B985" s="24"/>
      <c r="E985" s="41"/>
      <c r="G985" s="38"/>
      <c r="H985" s="31"/>
      <c r="I985" s="40"/>
      <c r="J985" s="40"/>
      <c r="K985" s="31"/>
      <c r="L985" s="31"/>
      <c r="M985" s="31"/>
    </row>
    <row r="986" spans="2:13" x14ac:dyDescent="0.2">
      <c r="B986" s="24"/>
      <c r="E986" s="41"/>
      <c r="G986" s="38"/>
      <c r="H986" s="31"/>
      <c r="I986" s="40"/>
      <c r="J986" s="40"/>
      <c r="K986" s="31"/>
      <c r="L986" s="31"/>
      <c r="M986" s="31"/>
    </row>
    <row r="987" spans="2:13" x14ac:dyDescent="0.2">
      <c r="B987" s="24"/>
      <c r="E987" s="41"/>
      <c r="G987" s="38"/>
      <c r="H987" s="31"/>
      <c r="I987" s="40"/>
      <c r="J987" s="40"/>
      <c r="K987" s="31"/>
      <c r="L987" s="31"/>
      <c r="M987" s="31"/>
    </row>
    <row r="988" spans="2:13" x14ac:dyDescent="0.2">
      <c r="B988" s="24"/>
      <c r="E988" s="41"/>
      <c r="G988" s="38"/>
      <c r="H988" s="31"/>
      <c r="I988" s="40"/>
      <c r="J988" s="40"/>
      <c r="K988" s="31"/>
      <c r="L988" s="31"/>
      <c r="M988" s="31"/>
    </row>
    <row r="989" spans="2:13" x14ac:dyDescent="0.2">
      <c r="B989" s="24"/>
      <c r="E989" s="41"/>
      <c r="G989" s="38"/>
      <c r="H989" s="31"/>
      <c r="I989" s="40"/>
      <c r="J989" s="40"/>
      <c r="K989" s="31"/>
      <c r="L989" s="31"/>
      <c r="M989" s="31"/>
    </row>
    <row r="990" spans="2:13" x14ac:dyDescent="0.2">
      <c r="B990" s="24"/>
      <c r="E990" s="41"/>
      <c r="G990" s="38"/>
      <c r="H990" s="31"/>
      <c r="I990" s="40"/>
      <c r="J990" s="40"/>
      <c r="K990" s="31"/>
      <c r="L990" s="31"/>
      <c r="M990" s="31"/>
    </row>
    <row r="991" spans="2:13" x14ac:dyDescent="0.2">
      <c r="B991" s="24"/>
      <c r="E991" s="41"/>
      <c r="G991" s="38"/>
      <c r="H991" s="31"/>
      <c r="I991" s="40"/>
      <c r="J991" s="40"/>
      <c r="K991" s="31"/>
      <c r="L991" s="31"/>
      <c r="M991" s="31"/>
    </row>
    <row r="992" spans="2:13" x14ac:dyDescent="0.2">
      <c r="B992" s="24"/>
      <c r="E992" s="41"/>
      <c r="G992" s="38"/>
      <c r="H992" s="31"/>
      <c r="I992" s="40"/>
      <c r="J992" s="40"/>
      <c r="K992" s="31"/>
      <c r="L992" s="31"/>
      <c r="M992" s="31"/>
    </row>
    <row r="993" spans="2:13" x14ac:dyDescent="0.2">
      <c r="B993" s="24"/>
      <c r="E993" s="41"/>
      <c r="G993" s="38"/>
      <c r="H993" s="31"/>
      <c r="I993" s="40"/>
      <c r="J993" s="40"/>
      <c r="K993" s="31"/>
      <c r="L993" s="31"/>
      <c r="M993" s="31"/>
    </row>
    <row r="994" spans="2:13" x14ac:dyDescent="0.2">
      <c r="B994" s="24"/>
      <c r="E994" s="41"/>
      <c r="G994" s="38"/>
      <c r="H994" s="31"/>
      <c r="I994" s="40"/>
      <c r="J994" s="40"/>
      <c r="K994" s="31"/>
      <c r="L994" s="31"/>
      <c r="M994" s="31"/>
    </row>
    <row r="995" spans="2:13" x14ac:dyDescent="0.2">
      <c r="B995" s="24"/>
      <c r="E995" s="41"/>
      <c r="G995" s="38"/>
      <c r="H995" s="31"/>
      <c r="I995" s="40"/>
      <c r="J995" s="40"/>
      <c r="K995" s="31"/>
      <c r="L995" s="31"/>
      <c r="M995" s="31"/>
    </row>
    <row r="996" spans="2:13" x14ac:dyDescent="0.2">
      <c r="B996" s="24"/>
      <c r="E996" s="41"/>
      <c r="G996" s="38"/>
      <c r="H996" s="31"/>
      <c r="I996" s="40"/>
      <c r="J996" s="40"/>
      <c r="K996" s="31"/>
      <c r="L996" s="31"/>
      <c r="M996" s="31"/>
    </row>
    <row r="997" spans="2:13" x14ac:dyDescent="0.2">
      <c r="B997" s="24"/>
      <c r="E997" s="41"/>
      <c r="G997" s="38"/>
      <c r="H997" s="31"/>
      <c r="I997" s="40"/>
      <c r="J997" s="40"/>
      <c r="K997" s="31"/>
      <c r="L997" s="31"/>
      <c r="M997" s="31"/>
    </row>
    <row r="998" spans="2:13" x14ac:dyDescent="0.2">
      <c r="B998" s="24"/>
      <c r="E998" s="41"/>
      <c r="G998" s="38"/>
      <c r="H998" s="31"/>
      <c r="I998" s="40"/>
      <c r="J998" s="40"/>
      <c r="K998" s="31"/>
      <c r="L998" s="31"/>
      <c r="M998" s="31"/>
    </row>
    <row r="999" spans="2:13" x14ac:dyDescent="0.2">
      <c r="B999" s="24"/>
      <c r="E999" s="41"/>
      <c r="G999" s="38"/>
      <c r="H999" s="31"/>
      <c r="I999" s="40"/>
      <c r="J999" s="40"/>
      <c r="K999" s="31"/>
      <c r="L999" s="31"/>
      <c r="M999" s="31"/>
    </row>
    <row r="1000" spans="2:13" x14ac:dyDescent="0.2">
      <c r="B1000" s="24"/>
      <c r="E1000" s="41"/>
      <c r="G1000" s="38"/>
      <c r="H1000" s="31"/>
      <c r="I1000" s="40"/>
      <c r="J1000" s="40"/>
      <c r="K1000" s="31"/>
      <c r="L1000" s="31"/>
      <c r="M1000" s="31"/>
    </row>
    <row r="1001" spans="2:13" x14ac:dyDescent="0.2">
      <c r="B1001" s="24"/>
      <c r="E1001" s="41"/>
      <c r="G1001" s="38"/>
      <c r="H1001" s="31"/>
      <c r="I1001" s="40"/>
      <c r="J1001" s="40"/>
      <c r="K1001" s="31"/>
      <c r="L1001" s="31"/>
      <c r="M1001" s="31"/>
    </row>
    <row r="1002" spans="2:13" x14ac:dyDescent="0.2">
      <c r="B1002" s="24"/>
      <c r="E1002" s="41"/>
      <c r="G1002" s="38"/>
      <c r="H1002" s="31"/>
      <c r="I1002" s="40"/>
      <c r="J1002" s="40"/>
      <c r="K1002" s="31"/>
      <c r="L1002" s="31"/>
      <c r="M1002" s="31"/>
    </row>
    <row r="1003" spans="2:13" x14ac:dyDescent="0.2">
      <c r="B1003" s="24"/>
      <c r="E1003" s="41"/>
      <c r="G1003" s="38"/>
      <c r="H1003" s="31"/>
      <c r="I1003" s="40"/>
      <c r="J1003" s="40"/>
      <c r="K1003" s="31"/>
      <c r="L1003" s="31"/>
      <c r="M1003" s="31"/>
    </row>
    <row r="1004" spans="2:13" x14ac:dyDescent="0.2">
      <c r="B1004" s="24"/>
      <c r="E1004" s="41"/>
      <c r="G1004" s="38"/>
      <c r="H1004" s="31"/>
      <c r="I1004" s="40"/>
      <c r="J1004" s="40"/>
      <c r="K1004" s="31"/>
      <c r="L1004" s="31"/>
      <c r="M1004" s="31"/>
    </row>
    <row r="1005" spans="2:13" x14ac:dyDescent="0.2">
      <c r="B1005" s="24"/>
      <c r="E1005" s="41"/>
      <c r="G1005" s="38"/>
      <c r="H1005" s="31"/>
      <c r="I1005" s="40"/>
      <c r="J1005" s="40"/>
      <c r="K1005" s="31"/>
      <c r="L1005" s="31"/>
      <c r="M1005" s="31"/>
    </row>
    <row r="1006" spans="2:13" x14ac:dyDescent="0.2">
      <c r="B1006" s="24"/>
      <c r="E1006" s="41"/>
      <c r="G1006" s="38"/>
      <c r="H1006" s="31"/>
      <c r="I1006" s="40"/>
      <c r="J1006" s="40"/>
      <c r="K1006" s="31"/>
      <c r="L1006" s="31"/>
      <c r="M1006" s="31"/>
    </row>
    <row r="1007" spans="2:13" x14ac:dyDescent="0.2">
      <c r="B1007" s="24"/>
      <c r="E1007" s="41"/>
      <c r="G1007" s="38"/>
      <c r="H1007" s="31"/>
      <c r="I1007" s="40"/>
      <c r="J1007" s="40"/>
      <c r="K1007" s="31"/>
      <c r="L1007" s="31"/>
      <c r="M1007" s="31"/>
    </row>
    <row r="1008" spans="2:13" x14ac:dyDescent="0.2">
      <c r="B1008" s="24"/>
      <c r="E1008" s="41"/>
      <c r="G1008" s="38"/>
      <c r="H1008" s="31"/>
      <c r="I1008" s="40"/>
      <c r="J1008" s="40"/>
      <c r="K1008" s="31"/>
      <c r="L1008" s="31"/>
      <c r="M1008" s="31"/>
    </row>
    <row r="1009" spans="2:13" x14ac:dyDescent="0.2">
      <c r="B1009" s="24"/>
      <c r="E1009" s="41"/>
      <c r="G1009" s="38"/>
      <c r="H1009" s="31"/>
      <c r="I1009" s="40"/>
      <c r="J1009" s="40"/>
      <c r="K1009" s="31"/>
      <c r="L1009" s="31"/>
      <c r="M1009" s="31"/>
    </row>
    <row r="1010" spans="2:13" x14ac:dyDescent="0.2">
      <c r="B1010" s="24"/>
      <c r="E1010" s="41"/>
      <c r="G1010" s="38"/>
      <c r="H1010" s="31"/>
      <c r="I1010" s="40"/>
      <c r="J1010" s="40"/>
      <c r="K1010" s="31"/>
      <c r="L1010" s="31"/>
      <c r="M1010" s="31"/>
    </row>
    <row r="1011" spans="2:13" x14ac:dyDescent="0.2">
      <c r="B1011" s="24"/>
      <c r="E1011" s="41"/>
      <c r="G1011" s="38"/>
      <c r="H1011" s="31"/>
      <c r="I1011" s="40"/>
      <c r="J1011" s="40"/>
      <c r="K1011" s="31"/>
      <c r="L1011" s="31"/>
      <c r="M1011" s="31"/>
    </row>
    <row r="1012" spans="2:13" x14ac:dyDescent="0.2">
      <c r="B1012" s="24"/>
      <c r="E1012" s="41"/>
      <c r="G1012" s="38"/>
      <c r="H1012" s="31"/>
      <c r="I1012" s="40"/>
      <c r="J1012" s="40"/>
      <c r="K1012" s="31"/>
      <c r="L1012" s="31"/>
      <c r="M1012" s="31"/>
    </row>
    <row r="1013" spans="2:13" x14ac:dyDescent="0.2">
      <c r="B1013" s="24"/>
      <c r="E1013" s="41"/>
      <c r="G1013" s="38"/>
      <c r="H1013" s="31"/>
      <c r="I1013" s="40"/>
      <c r="J1013" s="40"/>
      <c r="K1013" s="31"/>
      <c r="L1013" s="31"/>
      <c r="M1013" s="31"/>
    </row>
    <row r="1014" spans="2:13" x14ac:dyDescent="0.2">
      <c r="B1014" s="24"/>
      <c r="E1014" s="41"/>
      <c r="G1014" s="38"/>
      <c r="H1014" s="31"/>
      <c r="I1014" s="40"/>
      <c r="J1014" s="40"/>
      <c r="K1014" s="31"/>
      <c r="L1014" s="31"/>
      <c r="M1014" s="31"/>
    </row>
    <row r="1015" spans="2:13" x14ac:dyDescent="0.2">
      <c r="B1015" s="24"/>
      <c r="E1015" s="41"/>
      <c r="G1015" s="38"/>
      <c r="H1015" s="31"/>
      <c r="I1015" s="40"/>
      <c r="J1015" s="40"/>
      <c r="K1015" s="31"/>
      <c r="L1015" s="31"/>
      <c r="M1015" s="31"/>
    </row>
    <row r="1016" spans="2:13" x14ac:dyDescent="0.2">
      <c r="B1016" s="24"/>
      <c r="E1016" s="41"/>
      <c r="G1016" s="38"/>
      <c r="H1016" s="31"/>
      <c r="I1016" s="40"/>
      <c r="J1016" s="40"/>
      <c r="K1016" s="31"/>
      <c r="L1016" s="31"/>
      <c r="M1016" s="31"/>
    </row>
    <row r="1017" spans="2:13" x14ac:dyDescent="0.2">
      <c r="B1017" s="24"/>
      <c r="E1017" s="41"/>
      <c r="G1017" s="38"/>
      <c r="H1017" s="31"/>
      <c r="I1017" s="40"/>
      <c r="J1017" s="40"/>
      <c r="K1017" s="31"/>
      <c r="L1017" s="31"/>
      <c r="M1017" s="31"/>
    </row>
    <row r="1018" spans="2:13" x14ac:dyDescent="0.2">
      <c r="B1018" s="24"/>
      <c r="E1018" s="41"/>
      <c r="G1018" s="38"/>
      <c r="H1018" s="31"/>
      <c r="I1018" s="40"/>
      <c r="J1018" s="40"/>
      <c r="K1018" s="31"/>
      <c r="L1018" s="31"/>
      <c r="M1018" s="31"/>
    </row>
    <row r="1019" spans="2:13" x14ac:dyDescent="0.2">
      <c r="B1019" s="24"/>
      <c r="E1019" s="41"/>
      <c r="G1019" s="38"/>
      <c r="H1019" s="31"/>
      <c r="I1019" s="40"/>
      <c r="J1019" s="40"/>
      <c r="K1019" s="31"/>
      <c r="L1019" s="31"/>
      <c r="M1019" s="31"/>
    </row>
    <row r="1020" spans="2:13" x14ac:dyDescent="0.2">
      <c r="B1020" s="24"/>
      <c r="E1020" s="41"/>
      <c r="G1020" s="38"/>
      <c r="H1020" s="31"/>
      <c r="I1020" s="40"/>
      <c r="J1020" s="40"/>
      <c r="K1020" s="31"/>
      <c r="L1020" s="31"/>
      <c r="M1020" s="31"/>
    </row>
    <row r="1021" spans="2:13" x14ac:dyDescent="0.2">
      <c r="B1021" s="24"/>
      <c r="E1021" s="41"/>
      <c r="G1021" s="38"/>
      <c r="H1021" s="31"/>
      <c r="I1021" s="40"/>
      <c r="J1021" s="40"/>
      <c r="K1021" s="31"/>
      <c r="L1021" s="31"/>
      <c r="M1021" s="31"/>
    </row>
    <row r="1022" spans="2:13" x14ac:dyDescent="0.2">
      <c r="B1022" s="24"/>
      <c r="E1022" s="41"/>
      <c r="G1022" s="38"/>
      <c r="H1022" s="31"/>
      <c r="I1022" s="40"/>
      <c r="J1022" s="40"/>
      <c r="K1022" s="31"/>
      <c r="L1022" s="31"/>
      <c r="M1022" s="31"/>
    </row>
    <row r="1023" spans="2:13" x14ac:dyDescent="0.2">
      <c r="B1023" s="24"/>
      <c r="E1023" s="41"/>
      <c r="G1023" s="38"/>
      <c r="H1023" s="31"/>
      <c r="I1023" s="40"/>
      <c r="J1023" s="40"/>
      <c r="K1023" s="31"/>
      <c r="L1023" s="31"/>
      <c r="M1023" s="31"/>
    </row>
    <row r="1024" spans="2:13" x14ac:dyDescent="0.2">
      <c r="B1024" s="24"/>
      <c r="E1024" s="41"/>
      <c r="G1024" s="38"/>
      <c r="H1024" s="31"/>
      <c r="I1024" s="40"/>
      <c r="J1024" s="40"/>
      <c r="K1024" s="31"/>
      <c r="L1024" s="31"/>
      <c r="M1024" s="31"/>
    </row>
    <row r="1025" spans="2:13" x14ac:dyDescent="0.2">
      <c r="B1025" s="24"/>
      <c r="E1025" s="41"/>
      <c r="G1025" s="38"/>
      <c r="H1025" s="31"/>
      <c r="I1025" s="40"/>
      <c r="J1025" s="40"/>
      <c r="K1025" s="31"/>
      <c r="L1025" s="31"/>
      <c r="M1025" s="31"/>
    </row>
    <row r="1026" spans="2:13" x14ac:dyDescent="0.2">
      <c r="B1026" s="24"/>
      <c r="E1026" s="41"/>
      <c r="G1026" s="38"/>
      <c r="H1026" s="31"/>
      <c r="I1026" s="40"/>
      <c r="J1026" s="40"/>
      <c r="K1026" s="31"/>
      <c r="L1026" s="31"/>
      <c r="M1026" s="31"/>
    </row>
    <row r="1027" spans="2:13" x14ac:dyDescent="0.2">
      <c r="B1027" s="24"/>
      <c r="E1027" s="41"/>
      <c r="G1027" s="38"/>
      <c r="H1027" s="31"/>
      <c r="I1027" s="40"/>
      <c r="J1027" s="40"/>
      <c r="K1027" s="31"/>
      <c r="L1027" s="31"/>
      <c r="M1027" s="31"/>
    </row>
    <row r="1028" spans="2:13" x14ac:dyDescent="0.2">
      <c r="B1028" s="24"/>
      <c r="E1028" s="41"/>
      <c r="G1028" s="38"/>
      <c r="H1028" s="31"/>
      <c r="I1028" s="40"/>
      <c r="J1028" s="40"/>
      <c r="K1028" s="31"/>
      <c r="L1028" s="31"/>
      <c r="M1028" s="31"/>
    </row>
    <row r="1029" spans="2:13" x14ac:dyDescent="0.2">
      <c r="B1029" s="24"/>
      <c r="E1029" s="41"/>
      <c r="G1029" s="38"/>
      <c r="H1029" s="31"/>
      <c r="I1029" s="40"/>
      <c r="J1029" s="40"/>
      <c r="K1029" s="31"/>
      <c r="L1029" s="31"/>
      <c r="M1029" s="31"/>
    </row>
    <row r="1030" spans="2:13" x14ac:dyDescent="0.2">
      <c r="B1030" s="24"/>
      <c r="E1030" s="41"/>
      <c r="G1030" s="38"/>
      <c r="H1030" s="31"/>
      <c r="I1030" s="40"/>
      <c r="J1030" s="40"/>
      <c r="K1030" s="31"/>
      <c r="L1030" s="31"/>
      <c r="M1030" s="31"/>
    </row>
    <row r="1031" spans="2:13" x14ac:dyDescent="0.2">
      <c r="B1031" s="24"/>
      <c r="E1031" s="41"/>
      <c r="G1031" s="38"/>
      <c r="H1031" s="31"/>
      <c r="I1031" s="40"/>
      <c r="J1031" s="40"/>
      <c r="K1031" s="31"/>
      <c r="L1031" s="31"/>
      <c r="M1031" s="31"/>
    </row>
    <row r="1032" spans="2:13" x14ac:dyDescent="0.2">
      <c r="B1032" s="24"/>
      <c r="E1032" s="41"/>
      <c r="G1032" s="38"/>
      <c r="H1032" s="31"/>
      <c r="I1032" s="40"/>
      <c r="J1032" s="40"/>
      <c r="K1032" s="31"/>
      <c r="L1032" s="31"/>
      <c r="M1032" s="31"/>
    </row>
    <row r="1033" spans="2:13" x14ac:dyDescent="0.2">
      <c r="B1033" s="24"/>
      <c r="E1033" s="41"/>
      <c r="G1033" s="38"/>
      <c r="H1033" s="31"/>
      <c r="I1033" s="40"/>
      <c r="J1033" s="40"/>
      <c r="K1033" s="31"/>
      <c r="L1033" s="31"/>
      <c r="M1033" s="31"/>
    </row>
    <row r="1034" spans="2:13" x14ac:dyDescent="0.2">
      <c r="B1034" s="24"/>
      <c r="E1034" s="41"/>
      <c r="G1034" s="38"/>
      <c r="H1034" s="31"/>
      <c r="I1034" s="40"/>
      <c r="J1034" s="40"/>
      <c r="K1034" s="31"/>
      <c r="L1034" s="31"/>
      <c r="M1034" s="31"/>
    </row>
    <row r="1035" spans="2:13" x14ac:dyDescent="0.2">
      <c r="B1035" s="24"/>
      <c r="E1035" s="41"/>
      <c r="G1035" s="38"/>
      <c r="H1035" s="31"/>
      <c r="I1035" s="40"/>
      <c r="J1035" s="40"/>
      <c r="K1035" s="31"/>
      <c r="L1035" s="31"/>
      <c r="M1035" s="31"/>
    </row>
    <row r="1036" spans="2:13" x14ac:dyDescent="0.2">
      <c r="B1036" s="24"/>
      <c r="E1036" s="41"/>
      <c r="G1036" s="38"/>
      <c r="H1036" s="31"/>
      <c r="I1036" s="40"/>
      <c r="J1036" s="40"/>
      <c r="K1036" s="31"/>
      <c r="L1036" s="31"/>
      <c r="M1036" s="31"/>
    </row>
    <row r="1037" spans="2:13" x14ac:dyDescent="0.2">
      <c r="B1037" s="24"/>
      <c r="E1037" s="41"/>
      <c r="G1037" s="38"/>
      <c r="H1037" s="31"/>
      <c r="I1037" s="40"/>
      <c r="J1037" s="40"/>
      <c r="K1037" s="31"/>
      <c r="L1037" s="31"/>
      <c r="M1037" s="31"/>
    </row>
    <row r="1038" spans="2:13" x14ac:dyDescent="0.2">
      <c r="B1038" s="24"/>
      <c r="E1038" s="41"/>
      <c r="G1038" s="38"/>
      <c r="H1038" s="31"/>
      <c r="I1038" s="40"/>
      <c r="J1038" s="40"/>
      <c r="K1038" s="31"/>
      <c r="L1038" s="31"/>
      <c r="M1038" s="31"/>
    </row>
    <row r="1039" spans="2:13" x14ac:dyDescent="0.2">
      <c r="B1039" s="24"/>
      <c r="E1039" s="41"/>
      <c r="G1039" s="38"/>
      <c r="H1039" s="31"/>
      <c r="I1039" s="40"/>
      <c r="J1039" s="40"/>
      <c r="K1039" s="31"/>
      <c r="L1039" s="31"/>
      <c r="M1039" s="31"/>
    </row>
    <row r="1040" spans="2:13" x14ac:dyDescent="0.2">
      <c r="B1040" s="24"/>
      <c r="E1040" s="41"/>
      <c r="G1040" s="38"/>
      <c r="H1040" s="31"/>
      <c r="I1040" s="40"/>
      <c r="J1040" s="40"/>
      <c r="K1040" s="31"/>
      <c r="L1040" s="31"/>
      <c r="M1040" s="31"/>
    </row>
    <row r="1041" spans="2:13" x14ac:dyDescent="0.2">
      <c r="B1041" s="24"/>
      <c r="E1041" s="41"/>
      <c r="G1041" s="38"/>
      <c r="H1041" s="31"/>
      <c r="I1041" s="40"/>
      <c r="J1041" s="40"/>
      <c r="K1041" s="31"/>
      <c r="L1041" s="31"/>
      <c r="M1041" s="31"/>
    </row>
    <row r="1042" spans="2:13" x14ac:dyDescent="0.2">
      <c r="B1042" s="24"/>
      <c r="E1042" s="41"/>
      <c r="G1042" s="38"/>
      <c r="H1042" s="31"/>
      <c r="I1042" s="40"/>
      <c r="J1042" s="40"/>
      <c r="K1042" s="31"/>
      <c r="L1042" s="31"/>
      <c r="M1042" s="31"/>
    </row>
    <row r="1043" spans="2:13" x14ac:dyDescent="0.2">
      <c r="B1043" s="24"/>
      <c r="E1043" s="41"/>
      <c r="G1043" s="38"/>
      <c r="H1043" s="31"/>
      <c r="I1043" s="40"/>
      <c r="J1043" s="40"/>
      <c r="K1043" s="31"/>
      <c r="L1043" s="31"/>
      <c r="M1043" s="31"/>
    </row>
    <row r="1044" spans="2:13" x14ac:dyDescent="0.2">
      <c r="B1044" s="24"/>
      <c r="E1044" s="41"/>
      <c r="G1044" s="38"/>
      <c r="H1044" s="31"/>
      <c r="I1044" s="40"/>
      <c r="J1044" s="40"/>
      <c r="K1044" s="31"/>
      <c r="L1044" s="31"/>
      <c r="M1044" s="31"/>
    </row>
    <row r="1045" spans="2:13" x14ac:dyDescent="0.2">
      <c r="B1045" s="24"/>
      <c r="E1045" s="41"/>
      <c r="G1045" s="38"/>
      <c r="H1045" s="31"/>
      <c r="I1045" s="40"/>
      <c r="J1045" s="40"/>
      <c r="K1045" s="31"/>
      <c r="L1045" s="31"/>
      <c r="M1045" s="31"/>
    </row>
    <row r="1046" spans="2:13" x14ac:dyDescent="0.2">
      <c r="B1046" s="24"/>
      <c r="E1046" s="41"/>
      <c r="G1046" s="38"/>
      <c r="H1046" s="31"/>
      <c r="I1046" s="40"/>
      <c r="J1046" s="40"/>
      <c r="K1046" s="31"/>
      <c r="L1046" s="31"/>
      <c r="M1046" s="31"/>
    </row>
    <row r="1047" spans="2:13" x14ac:dyDescent="0.2">
      <c r="B1047" s="24"/>
      <c r="E1047" s="41"/>
      <c r="G1047" s="38"/>
      <c r="H1047" s="31"/>
      <c r="I1047" s="40"/>
      <c r="J1047" s="40"/>
      <c r="K1047" s="31"/>
      <c r="L1047" s="31"/>
      <c r="M1047" s="31"/>
    </row>
    <row r="1048" spans="2:13" x14ac:dyDescent="0.2">
      <c r="B1048" s="24"/>
      <c r="E1048" s="41"/>
      <c r="G1048" s="38"/>
      <c r="H1048" s="31"/>
      <c r="I1048" s="40"/>
      <c r="J1048" s="40"/>
      <c r="K1048" s="31"/>
      <c r="L1048" s="31"/>
      <c r="M1048" s="31"/>
    </row>
    <row r="1049" spans="2:13" x14ac:dyDescent="0.2">
      <c r="B1049" s="24"/>
      <c r="E1049" s="41"/>
      <c r="G1049" s="38"/>
      <c r="H1049" s="31"/>
      <c r="I1049" s="40"/>
      <c r="J1049" s="40"/>
      <c r="K1049" s="31"/>
      <c r="L1049" s="31"/>
      <c r="M1049" s="31"/>
    </row>
    <row r="1050" spans="2:13" x14ac:dyDescent="0.2">
      <c r="B1050" s="24"/>
      <c r="E1050" s="41"/>
      <c r="G1050" s="38"/>
      <c r="H1050" s="31"/>
      <c r="I1050" s="40"/>
      <c r="J1050" s="40"/>
      <c r="K1050" s="31"/>
      <c r="L1050" s="31"/>
      <c r="M1050" s="31"/>
    </row>
    <row r="1051" spans="2:13" x14ac:dyDescent="0.2">
      <c r="B1051" s="24"/>
      <c r="E1051" s="41"/>
      <c r="G1051" s="38"/>
      <c r="H1051" s="31"/>
      <c r="I1051" s="40"/>
      <c r="J1051" s="40"/>
      <c r="K1051" s="31"/>
      <c r="L1051" s="31"/>
      <c r="M1051" s="31"/>
    </row>
    <row r="1052" spans="2:13" x14ac:dyDescent="0.2">
      <c r="B1052" s="24"/>
      <c r="E1052" s="41"/>
      <c r="G1052" s="38"/>
      <c r="H1052" s="31"/>
      <c r="I1052" s="40"/>
      <c r="J1052" s="40"/>
      <c r="K1052" s="31"/>
      <c r="L1052" s="31"/>
      <c r="M1052" s="31"/>
    </row>
    <row r="1053" spans="2:13" x14ac:dyDescent="0.2">
      <c r="B1053" s="24"/>
      <c r="E1053" s="41"/>
      <c r="G1053" s="38"/>
      <c r="H1053" s="31"/>
      <c r="I1053" s="40"/>
      <c r="J1053" s="40"/>
      <c r="K1053" s="31"/>
      <c r="L1053" s="31"/>
      <c r="M1053" s="31"/>
    </row>
    <row r="1054" spans="2:13" x14ac:dyDescent="0.2">
      <c r="B1054" s="24"/>
      <c r="E1054" s="41"/>
      <c r="G1054" s="38"/>
      <c r="H1054" s="31"/>
      <c r="I1054" s="40"/>
      <c r="J1054" s="40"/>
      <c r="K1054" s="31"/>
      <c r="L1054" s="31"/>
      <c r="M1054" s="31"/>
    </row>
    <row r="1055" spans="2:13" x14ac:dyDescent="0.2">
      <c r="B1055" s="24"/>
      <c r="E1055" s="41"/>
      <c r="G1055" s="38"/>
      <c r="H1055" s="31"/>
      <c r="I1055" s="40"/>
      <c r="J1055" s="40"/>
      <c r="K1055" s="31"/>
      <c r="L1055" s="31"/>
      <c r="M1055" s="31"/>
    </row>
    <row r="1056" spans="2:13" x14ac:dyDescent="0.2">
      <c r="B1056" s="24"/>
      <c r="E1056" s="41"/>
      <c r="G1056" s="38"/>
      <c r="H1056" s="31"/>
      <c r="I1056" s="40"/>
      <c r="J1056" s="40"/>
      <c r="K1056" s="31"/>
      <c r="L1056" s="31"/>
      <c r="M1056" s="31"/>
    </row>
    <row r="1057" spans="2:13" x14ac:dyDescent="0.2">
      <c r="B1057" s="24"/>
      <c r="E1057" s="41"/>
      <c r="G1057" s="38"/>
      <c r="H1057" s="31"/>
      <c r="I1057" s="40"/>
      <c r="J1057" s="40"/>
      <c r="K1057" s="31"/>
      <c r="L1057" s="31"/>
      <c r="M1057" s="31"/>
    </row>
    <row r="1058" spans="2:13" x14ac:dyDescent="0.2">
      <c r="B1058" s="24"/>
      <c r="E1058" s="41"/>
      <c r="G1058" s="38"/>
      <c r="H1058" s="31"/>
      <c r="I1058" s="40"/>
      <c r="J1058" s="40"/>
      <c r="K1058" s="31"/>
      <c r="L1058" s="31"/>
      <c r="M1058" s="31"/>
    </row>
    <row r="1059" spans="2:13" x14ac:dyDescent="0.2">
      <c r="B1059" s="24"/>
      <c r="E1059" s="41"/>
      <c r="G1059" s="38"/>
      <c r="H1059" s="31"/>
      <c r="I1059" s="40"/>
      <c r="J1059" s="40"/>
      <c r="K1059" s="31"/>
      <c r="L1059" s="31"/>
      <c r="M1059" s="31"/>
    </row>
    <row r="1060" spans="2:13" x14ac:dyDescent="0.2">
      <c r="B1060" s="24"/>
      <c r="E1060" s="41"/>
      <c r="G1060" s="38"/>
      <c r="H1060" s="31"/>
      <c r="I1060" s="40"/>
      <c r="J1060" s="40"/>
      <c r="K1060" s="31"/>
      <c r="L1060" s="31"/>
      <c r="M1060" s="31"/>
    </row>
    <row r="1061" spans="2:13" x14ac:dyDescent="0.2">
      <c r="B1061" s="24"/>
      <c r="E1061" s="41"/>
      <c r="G1061" s="38"/>
      <c r="H1061" s="31"/>
      <c r="I1061" s="40"/>
      <c r="J1061" s="40"/>
      <c r="K1061" s="31"/>
      <c r="L1061" s="31"/>
      <c r="M1061" s="31"/>
    </row>
    <row r="1062" spans="2:13" x14ac:dyDescent="0.2">
      <c r="B1062" s="24"/>
      <c r="E1062" s="41"/>
      <c r="G1062" s="38"/>
      <c r="H1062" s="31"/>
      <c r="I1062" s="40"/>
      <c r="J1062" s="40"/>
      <c r="K1062" s="31"/>
      <c r="L1062" s="31"/>
      <c r="M1062" s="31"/>
    </row>
    <row r="1063" spans="2:13" x14ac:dyDescent="0.2">
      <c r="B1063" s="24"/>
      <c r="E1063" s="41"/>
      <c r="G1063" s="38"/>
      <c r="H1063" s="31"/>
      <c r="I1063" s="40"/>
      <c r="J1063" s="40"/>
      <c r="K1063" s="31"/>
      <c r="L1063" s="31"/>
      <c r="M1063" s="31"/>
    </row>
    <row r="1064" spans="2:13" x14ac:dyDescent="0.2">
      <c r="B1064" s="24"/>
      <c r="E1064" s="41"/>
      <c r="G1064" s="38"/>
      <c r="H1064" s="31"/>
      <c r="I1064" s="40"/>
      <c r="J1064" s="40"/>
      <c r="K1064" s="31"/>
      <c r="L1064" s="31"/>
      <c r="M1064" s="31"/>
    </row>
    <row r="1065" spans="2:13" x14ac:dyDescent="0.2">
      <c r="B1065" s="24"/>
      <c r="E1065" s="41"/>
      <c r="G1065" s="38"/>
      <c r="H1065" s="31"/>
      <c r="I1065" s="40"/>
      <c r="J1065" s="40"/>
      <c r="K1065" s="31"/>
      <c r="L1065" s="31"/>
      <c r="M1065" s="31"/>
    </row>
    <row r="1066" spans="2:13" x14ac:dyDescent="0.2">
      <c r="B1066" s="24"/>
      <c r="E1066" s="41"/>
      <c r="G1066" s="38"/>
      <c r="H1066" s="31"/>
      <c r="I1066" s="40"/>
      <c r="J1066" s="40"/>
      <c r="K1066" s="31"/>
      <c r="L1066" s="31"/>
      <c r="M1066" s="31"/>
    </row>
    <row r="1067" spans="2:13" x14ac:dyDescent="0.2">
      <c r="B1067" s="24"/>
      <c r="E1067" s="41"/>
      <c r="G1067" s="38"/>
      <c r="H1067" s="31"/>
      <c r="I1067" s="40"/>
      <c r="J1067" s="40"/>
      <c r="K1067" s="31"/>
      <c r="L1067" s="31"/>
      <c r="M1067" s="31"/>
    </row>
    <row r="1068" spans="2:13" x14ac:dyDescent="0.2">
      <c r="B1068" s="24"/>
      <c r="E1068" s="41"/>
      <c r="G1068" s="38"/>
      <c r="H1068" s="31"/>
      <c r="I1068" s="40"/>
      <c r="J1068" s="40"/>
      <c r="K1068" s="31"/>
      <c r="L1068" s="31"/>
      <c r="M1068" s="31"/>
    </row>
    <row r="1069" spans="2:13" x14ac:dyDescent="0.2">
      <c r="B1069" s="24"/>
      <c r="E1069" s="41"/>
      <c r="G1069" s="38"/>
      <c r="H1069" s="31"/>
      <c r="I1069" s="40"/>
      <c r="J1069" s="40"/>
      <c r="K1069" s="31"/>
      <c r="L1069" s="31"/>
      <c r="M1069" s="31"/>
    </row>
    <row r="1070" spans="2:13" x14ac:dyDescent="0.2">
      <c r="B1070" s="24"/>
      <c r="E1070" s="41"/>
      <c r="G1070" s="38"/>
      <c r="H1070" s="31"/>
      <c r="I1070" s="40"/>
      <c r="J1070" s="40"/>
      <c r="K1070" s="31"/>
      <c r="L1070" s="31"/>
      <c r="M1070" s="31"/>
    </row>
    <row r="1071" spans="2:13" x14ac:dyDescent="0.2">
      <c r="B1071" s="24"/>
      <c r="E1071" s="41"/>
      <c r="G1071" s="38"/>
      <c r="H1071" s="31"/>
      <c r="I1071" s="40"/>
      <c r="J1071" s="40"/>
      <c r="K1071" s="31"/>
      <c r="L1071" s="31"/>
      <c r="M1071" s="31"/>
    </row>
    <row r="1072" spans="2:13" x14ac:dyDescent="0.2">
      <c r="B1072" s="24"/>
      <c r="E1072" s="41"/>
      <c r="G1072" s="38"/>
      <c r="H1072" s="31"/>
      <c r="I1072" s="40"/>
      <c r="J1072" s="40"/>
      <c r="K1072" s="31"/>
      <c r="L1072" s="31"/>
      <c r="M1072" s="31"/>
    </row>
    <row r="1073" spans="1:13" x14ac:dyDescent="0.2">
      <c r="B1073" s="24"/>
      <c r="E1073" s="41"/>
      <c r="G1073" s="38"/>
      <c r="H1073" s="31"/>
      <c r="I1073" s="40"/>
      <c r="J1073" s="40"/>
      <c r="K1073" s="31"/>
      <c r="L1073" s="31"/>
      <c r="M1073" s="31"/>
    </row>
    <row r="1074" spans="1:13" x14ac:dyDescent="0.2">
      <c r="B1074" s="24"/>
      <c r="E1074" s="41"/>
      <c r="G1074" s="38"/>
      <c r="H1074" s="31"/>
      <c r="I1074" s="40"/>
      <c r="J1074" s="40"/>
      <c r="K1074" s="31"/>
      <c r="L1074" s="31"/>
      <c r="M1074" s="31"/>
    </row>
    <row r="1075" spans="1:13" x14ac:dyDescent="0.2">
      <c r="B1075" s="24"/>
      <c r="E1075" s="41"/>
      <c r="G1075" s="38"/>
      <c r="H1075" s="31"/>
      <c r="I1075" s="40"/>
      <c r="J1075" s="40"/>
      <c r="K1075" s="31"/>
      <c r="L1075" s="31"/>
      <c r="M1075" s="31"/>
    </row>
    <row r="1076" spans="1:13" x14ac:dyDescent="0.2">
      <c r="B1076" s="24"/>
      <c r="E1076" s="41"/>
      <c r="G1076" s="38"/>
      <c r="H1076" s="31"/>
      <c r="I1076" s="40"/>
      <c r="J1076" s="40"/>
      <c r="K1076" s="31"/>
      <c r="L1076" s="31"/>
      <c r="M1076" s="31"/>
    </row>
    <row r="1077" spans="1:13" x14ac:dyDescent="0.2">
      <c r="B1077" s="24"/>
      <c r="E1077" s="41"/>
      <c r="G1077" s="38"/>
      <c r="H1077" s="31"/>
      <c r="I1077" s="40"/>
      <c r="J1077" s="40"/>
      <c r="K1077" s="31"/>
      <c r="L1077" s="31"/>
      <c r="M1077" s="31"/>
    </row>
    <row r="1085" spans="1:13" x14ac:dyDescent="0.2">
      <c r="A1085" s="38"/>
      <c r="B1085" s="39"/>
      <c r="C1085" s="38"/>
      <c r="D1085" s="31"/>
      <c r="E1085" s="31"/>
      <c r="F1085" s="31"/>
      <c r="G1085" s="38"/>
      <c r="H1085" s="38"/>
      <c r="I1085" s="38"/>
      <c r="J1085" s="37"/>
      <c r="K1085" s="31"/>
      <c r="L1085" s="31"/>
      <c r="M1085" s="31"/>
    </row>
    <row r="1086" spans="1:13" x14ac:dyDescent="0.2">
      <c r="B1086" s="24"/>
      <c r="E1086" s="41"/>
      <c r="G1086" s="38"/>
      <c r="H1086" s="38"/>
      <c r="K1086" s="31"/>
      <c r="L1086" s="31"/>
      <c r="M1086" s="31"/>
    </row>
    <row r="1087" spans="1:13" x14ac:dyDescent="0.2">
      <c r="B1087" s="24"/>
      <c r="E1087" s="41"/>
      <c r="G1087" s="38"/>
      <c r="H1087" s="31"/>
      <c r="I1087" s="40"/>
      <c r="J1087" s="40"/>
      <c r="K1087" s="31"/>
      <c r="L1087" s="31"/>
      <c r="M1087" s="31"/>
    </row>
    <row r="1088" spans="1:13" x14ac:dyDescent="0.2">
      <c r="B1088" s="24"/>
      <c r="E1088" s="41"/>
      <c r="G1088" s="38"/>
      <c r="H1088" s="31"/>
      <c r="I1088" s="40"/>
      <c r="J1088" s="40"/>
      <c r="K1088" s="31"/>
      <c r="L1088" s="31"/>
      <c r="M1088" s="31"/>
    </row>
    <row r="1089" spans="2:13" x14ac:dyDescent="0.2">
      <c r="B1089" s="24"/>
      <c r="E1089" s="41"/>
      <c r="G1089" s="38"/>
      <c r="H1089" s="31"/>
      <c r="I1089" s="40"/>
      <c r="J1089" s="40"/>
      <c r="K1089" s="31"/>
      <c r="L1089" s="31"/>
      <c r="M1089" s="31"/>
    </row>
    <row r="1090" spans="2:13" x14ac:dyDescent="0.2">
      <c r="B1090" s="24"/>
      <c r="E1090" s="41"/>
      <c r="G1090" s="38"/>
      <c r="H1090" s="31"/>
      <c r="I1090" s="40"/>
      <c r="J1090" s="40"/>
      <c r="K1090" s="31"/>
      <c r="L1090" s="31"/>
      <c r="M1090" s="31"/>
    </row>
    <row r="1091" spans="2:13" x14ac:dyDescent="0.2">
      <c r="B1091" s="24"/>
      <c r="E1091" s="41"/>
      <c r="G1091" s="38"/>
      <c r="H1091" s="31"/>
      <c r="I1091" s="40"/>
      <c r="J1091" s="40"/>
      <c r="K1091" s="31"/>
      <c r="L1091" s="31"/>
      <c r="M1091" s="31"/>
    </row>
    <row r="1092" spans="2:13" x14ac:dyDescent="0.2">
      <c r="B1092" s="24"/>
      <c r="E1092" s="41"/>
      <c r="G1092" s="38"/>
      <c r="H1092" s="31"/>
      <c r="I1092" s="40"/>
      <c r="J1092" s="40"/>
      <c r="K1092" s="31"/>
      <c r="L1092" s="31"/>
      <c r="M1092" s="31"/>
    </row>
    <row r="1093" spans="2:13" x14ac:dyDescent="0.2">
      <c r="B1093" s="24"/>
      <c r="E1093" s="41"/>
      <c r="G1093" s="38"/>
      <c r="H1093" s="31"/>
      <c r="I1093" s="40"/>
      <c r="J1093" s="40"/>
      <c r="K1093" s="31"/>
      <c r="L1093" s="31"/>
      <c r="M1093" s="31"/>
    </row>
    <row r="1094" spans="2:13" x14ac:dyDescent="0.2">
      <c r="B1094" s="24"/>
      <c r="E1094" s="41"/>
      <c r="G1094" s="38"/>
      <c r="H1094" s="31"/>
      <c r="I1094" s="40"/>
      <c r="J1094" s="40"/>
      <c r="K1094" s="31"/>
      <c r="L1094" s="31"/>
      <c r="M1094" s="31"/>
    </row>
    <row r="1095" spans="2:13" x14ac:dyDescent="0.2">
      <c r="B1095" s="24"/>
      <c r="E1095" s="41"/>
      <c r="G1095" s="38"/>
      <c r="H1095" s="31"/>
      <c r="I1095" s="40"/>
      <c r="J1095" s="40"/>
      <c r="K1095" s="31"/>
      <c r="L1095" s="31"/>
      <c r="M1095" s="31"/>
    </row>
    <row r="1096" spans="2:13" x14ac:dyDescent="0.2">
      <c r="B1096" s="24"/>
      <c r="E1096" s="41"/>
      <c r="G1096" s="38"/>
      <c r="H1096" s="31"/>
      <c r="I1096" s="40"/>
      <c r="J1096" s="40"/>
      <c r="K1096" s="31"/>
      <c r="L1096" s="31"/>
      <c r="M1096" s="31"/>
    </row>
    <row r="1097" spans="2:13" x14ac:dyDescent="0.2">
      <c r="B1097" s="24"/>
      <c r="E1097" s="41"/>
      <c r="G1097" s="38"/>
      <c r="H1097" s="31"/>
      <c r="I1097" s="40"/>
      <c r="J1097" s="40"/>
      <c r="K1097" s="31"/>
      <c r="L1097" s="31"/>
      <c r="M1097" s="31"/>
    </row>
    <row r="1098" spans="2:13" x14ac:dyDescent="0.2">
      <c r="B1098" s="24"/>
      <c r="E1098" s="41"/>
      <c r="G1098" s="38"/>
      <c r="H1098" s="31"/>
      <c r="I1098" s="40"/>
      <c r="J1098" s="40"/>
      <c r="K1098" s="31"/>
      <c r="L1098" s="31"/>
      <c r="M1098" s="31"/>
    </row>
    <row r="1099" spans="2:13" x14ac:dyDescent="0.2">
      <c r="B1099" s="24"/>
      <c r="E1099" s="41"/>
      <c r="G1099" s="38"/>
      <c r="H1099" s="31"/>
      <c r="I1099" s="40"/>
      <c r="J1099" s="40"/>
      <c r="K1099" s="31"/>
      <c r="L1099" s="31"/>
      <c r="M1099" s="31"/>
    </row>
    <row r="1100" spans="2:13" x14ac:dyDescent="0.2">
      <c r="B1100" s="24"/>
      <c r="E1100" s="41"/>
      <c r="G1100" s="38"/>
      <c r="H1100" s="31"/>
      <c r="I1100" s="40"/>
      <c r="J1100" s="40"/>
      <c r="K1100" s="31"/>
      <c r="L1100" s="31"/>
      <c r="M1100" s="31"/>
    </row>
    <row r="1101" spans="2:13" x14ac:dyDescent="0.2">
      <c r="B1101" s="24"/>
      <c r="E1101" s="41"/>
      <c r="G1101" s="38"/>
      <c r="H1101" s="31"/>
      <c r="I1101" s="40"/>
      <c r="J1101" s="40"/>
      <c r="K1101" s="31"/>
      <c r="L1101" s="31"/>
      <c r="M1101" s="31"/>
    </row>
    <row r="1102" spans="2:13" x14ac:dyDescent="0.2">
      <c r="B1102" s="24"/>
      <c r="E1102" s="41"/>
      <c r="G1102" s="38"/>
      <c r="H1102" s="31"/>
      <c r="I1102" s="40"/>
      <c r="J1102" s="40"/>
      <c r="K1102" s="31"/>
      <c r="L1102" s="31"/>
      <c r="M1102" s="31"/>
    </row>
    <row r="1103" spans="2:13" x14ac:dyDescent="0.2">
      <c r="B1103" s="24"/>
      <c r="E1103" s="41"/>
      <c r="G1103" s="38"/>
      <c r="H1103" s="31"/>
      <c r="I1103" s="40"/>
      <c r="J1103" s="40"/>
      <c r="K1103" s="31"/>
      <c r="L1103" s="31"/>
      <c r="M1103" s="31"/>
    </row>
    <row r="1104" spans="2:13" x14ac:dyDescent="0.2">
      <c r="B1104" s="24"/>
      <c r="E1104" s="41"/>
      <c r="G1104" s="38"/>
      <c r="H1104" s="31"/>
      <c r="I1104" s="40"/>
      <c r="J1104" s="40"/>
      <c r="K1104" s="31"/>
      <c r="L1104" s="31"/>
      <c r="M1104" s="31"/>
    </row>
    <row r="1105" spans="2:13" x14ac:dyDescent="0.2">
      <c r="B1105" s="24"/>
      <c r="E1105" s="41"/>
      <c r="G1105" s="38"/>
      <c r="H1105" s="31"/>
      <c r="I1105" s="40"/>
      <c r="J1105" s="40"/>
      <c r="K1105" s="31"/>
      <c r="L1105" s="31"/>
      <c r="M1105" s="31"/>
    </row>
    <row r="1106" spans="2:13" x14ac:dyDescent="0.2">
      <c r="B1106" s="24"/>
      <c r="E1106" s="41"/>
      <c r="G1106" s="38"/>
      <c r="H1106" s="31"/>
      <c r="I1106" s="40"/>
      <c r="J1106" s="40"/>
      <c r="K1106" s="31"/>
      <c r="L1106" s="31"/>
      <c r="M1106" s="31"/>
    </row>
    <row r="1107" spans="2:13" x14ac:dyDescent="0.2">
      <c r="B1107" s="24"/>
      <c r="E1107" s="41"/>
      <c r="G1107" s="38"/>
      <c r="H1107" s="31"/>
      <c r="I1107" s="40"/>
      <c r="J1107" s="40"/>
      <c r="K1107" s="31"/>
      <c r="L1107" s="31"/>
      <c r="M1107" s="31"/>
    </row>
    <row r="1108" spans="2:13" x14ac:dyDescent="0.2">
      <c r="B1108" s="24"/>
      <c r="E1108" s="41"/>
      <c r="G1108" s="38"/>
      <c r="H1108" s="31"/>
      <c r="I1108" s="40"/>
      <c r="J1108" s="40"/>
      <c r="K1108" s="31"/>
      <c r="L1108" s="31"/>
      <c r="M1108" s="31"/>
    </row>
    <row r="1109" spans="2:13" x14ac:dyDescent="0.2">
      <c r="B1109" s="24"/>
      <c r="E1109" s="41"/>
      <c r="G1109" s="38"/>
      <c r="H1109" s="31"/>
      <c r="I1109" s="40"/>
      <c r="J1109" s="40"/>
      <c r="K1109" s="31"/>
      <c r="L1109" s="31"/>
      <c r="M1109" s="31"/>
    </row>
    <row r="1110" spans="2:13" x14ac:dyDescent="0.2">
      <c r="B1110" s="24"/>
      <c r="E1110" s="41"/>
      <c r="G1110" s="38"/>
      <c r="H1110" s="31"/>
      <c r="I1110" s="40"/>
      <c r="J1110" s="40"/>
      <c r="K1110" s="31"/>
      <c r="L1110" s="31"/>
      <c r="M1110" s="31"/>
    </row>
    <row r="1111" spans="2:13" x14ac:dyDescent="0.2">
      <c r="B1111" s="24"/>
      <c r="E1111" s="41"/>
      <c r="G1111" s="38"/>
      <c r="H1111" s="31"/>
      <c r="I1111" s="40"/>
      <c r="J1111" s="40"/>
      <c r="K1111" s="31"/>
      <c r="L1111" s="31"/>
      <c r="M1111" s="31"/>
    </row>
    <row r="1112" spans="2:13" x14ac:dyDescent="0.2">
      <c r="B1112" s="24"/>
      <c r="E1112" s="41"/>
      <c r="G1112" s="38"/>
      <c r="H1112" s="31"/>
      <c r="I1112" s="40"/>
      <c r="J1112" s="40"/>
      <c r="K1112" s="31"/>
      <c r="L1112" s="31"/>
      <c r="M1112" s="31"/>
    </row>
    <row r="1113" spans="2:13" x14ac:dyDescent="0.2">
      <c r="B1113" s="24"/>
      <c r="E1113" s="41"/>
      <c r="G1113" s="38"/>
      <c r="H1113" s="31"/>
      <c r="I1113" s="40"/>
      <c r="J1113" s="40"/>
      <c r="K1113" s="31"/>
      <c r="L1113" s="31"/>
      <c r="M1113" s="31"/>
    </row>
    <row r="1114" spans="2:13" x14ac:dyDescent="0.2">
      <c r="B1114" s="24"/>
      <c r="E1114" s="41"/>
      <c r="G1114" s="38"/>
      <c r="H1114" s="31"/>
      <c r="I1114" s="40"/>
      <c r="J1114" s="40"/>
      <c r="K1114" s="31"/>
      <c r="L1114" s="31"/>
      <c r="M1114" s="31"/>
    </row>
    <row r="1115" spans="2:13" x14ac:dyDescent="0.2">
      <c r="B1115" s="24"/>
      <c r="E1115" s="41"/>
      <c r="G1115" s="38"/>
      <c r="H1115" s="31"/>
      <c r="I1115" s="40"/>
      <c r="J1115" s="40"/>
      <c r="K1115" s="31"/>
      <c r="L1115" s="31"/>
      <c r="M1115" s="31"/>
    </row>
    <row r="1116" spans="2:13" x14ac:dyDescent="0.2">
      <c r="B1116" s="24"/>
      <c r="E1116" s="41"/>
      <c r="G1116" s="38"/>
      <c r="H1116" s="31"/>
      <c r="I1116" s="40"/>
      <c r="J1116" s="40"/>
      <c r="K1116" s="31"/>
      <c r="L1116" s="31"/>
      <c r="M1116" s="31"/>
    </row>
    <row r="1117" spans="2:13" x14ac:dyDescent="0.2">
      <c r="B1117" s="24"/>
      <c r="E1117" s="41"/>
      <c r="G1117" s="38"/>
      <c r="H1117" s="31"/>
      <c r="I1117" s="40"/>
      <c r="J1117" s="40"/>
      <c r="K1117" s="31"/>
      <c r="L1117" s="31"/>
      <c r="M1117" s="31"/>
    </row>
    <row r="1118" spans="2:13" x14ac:dyDescent="0.2">
      <c r="B1118" s="24"/>
      <c r="E1118" s="41"/>
      <c r="G1118" s="38"/>
      <c r="H1118" s="31"/>
      <c r="I1118" s="40"/>
      <c r="J1118" s="40"/>
      <c r="K1118" s="31"/>
      <c r="L1118" s="31"/>
      <c r="M1118" s="31"/>
    </row>
    <row r="1119" spans="2:13" x14ac:dyDescent="0.2">
      <c r="B1119" s="24"/>
      <c r="E1119" s="41"/>
      <c r="G1119" s="38"/>
      <c r="H1119" s="31"/>
      <c r="I1119" s="40"/>
      <c r="J1119" s="40"/>
      <c r="K1119" s="31"/>
      <c r="L1119" s="31"/>
      <c r="M1119" s="31"/>
    </row>
    <row r="1120" spans="2:13" x14ac:dyDescent="0.2">
      <c r="B1120" s="24"/>
      <c r="E1120" s="41"/>
      <c r="G1120" s="38"/>
      <c r="H1120" s="31"/>
      <c r="I1120" s="40"/>
      <c r="J1120" s="40"/>
      <c r="K1120" s="31"/>
      <c r="L1120" s="31"/>
      <c r="M1120" s="31"/>
    </row>
    <row r="1121" spans="2:13" x14ac:dyDescent="0.2">
      <c r="B1121" s="24"/>
      <c r="E1121" s="41"/>
      <c r="G1121" s="38"/>
      <c r="H1121" s="31"/>
      <c r="I1121" s="40"/>
      <c r="J1121" s="40"/>
      <c r="K1121" s="31"/>
      <c r="L1121" s="31"/>
      <c r="M1121" s="31"/>
    </row>
    <row r="1122" spans="2:13" x14ac:dyDescent="0.2">
      <c r="B1122" s="24"/>
      <c r="E1122" s="41"/>
      <c r="G1122" s="38"/>
      <c r="H1122" s="31"/>
      <c r="I1122" s="40"/>
      <c r="J1122" s="40"/>
      <c r="K1122" s="31"/>
      <c r="L1122" s="31"/>
      <c r="M1122" s="31"/>
    </row>
    <row r="1123" spans="2:13" x14ac:dyDescent="0.2">
      <c r="B1123" s="24"/>
      <c r="E1123" s="41"/>
      <c r="G1123" s="38"/>
      <c r="H1123" s="31"/>
      <c r="I1123" s="40"/>
      <c r="J1123" s="40"/>
      <c r="K1123" s="31"/>
      <c r="L1123" s="31"/>
      <c r="M1123" s="31"/>
    </row>
    <row r="1124" spans="2:13" x14ac:dyDescent="0.2">
      <c r="B1124" s="24"/>
      <c r="E1124" s="41"/>
      <c r="G1124" s="38"/>
      <c r="H1124" s="31"/>
      <c r="I1124" s="40"/>
      <c r="J1124" s="40"/>
      <c r="K1124" s="31"/>
      <c r="L1124" s="31"/>
      <c r="M1124" s="31"/>
    </row>
    <row r="1125" spans="2:13" x14ac:dyDescent="0.2">
      <c r="B1125" s="24"/>
      <c r="E1125" s="41"/>
      <c r="G1125" s="38"/>
      <c r="H1125" s="31"/>
      <c r="I1125" s="40"/>
      <c r="J1125" s="40"/>
      <c r="K1125" s="31"/>
      <c r="L1125" s="31"/>
      <c r="M1125" s="31"/>
    </row>
    <row r="1126" spans="2:13" x14ac:dyDescent="0.2">
      <c r="B1126" s="24"/>
      <c r="E1126" s="41"/>
      <c r="G1126" s="38"/>
      <c r="H1126" s="31"/>
      <c r="I1126" s="40"/>
      <c r="J1126" s="40"/>
      <c r="K1126" s="31"/>
      <c r="L1126" s="31"/>
      <c r="M1126" s="31"/>
    </row>
    <row r="1127" spans="2:13" x14ac:dyDescent="0.2">
      <c r="B1127" s="24"/>
      <c r="E1127" s="41"/>
      <c r="G1127" s="38"/>
      <c r="H1127" s="31"/>
      <c r="I1127" s="40"/>
      <c r="J1127" s="40"/>
      <c r="K1127" s="31"/>
      <c r="L1127" s="31"/>
      <c r="M1127" s="31"/>
    </row>
    <row r="1128" spans="2:13" x14ac:dyDescent="0.2">
      <c r="B1128" s="24"/>
      <c r="E1128" s="41"/>
      <c r="G1128" s="38"/>
      <c r="H1128" s="31"/>
      <c r="I1128" s="40"/>
      <c r="J1128" s="40"/>
      <c r="K1128" s="31"/>
      <c r="L1128" s="31"/>
      <c r="M1128" s="31"/>
    </row>
    <row r="1129" spans="2:13" x14ac:dyDescent="0.2">
      <c r="B1129" s="24"/>
      <c r="E1129" s="41"/>
      <c r="G1129" s="38"/>
      <c r="H1129" s="31"/>
      <c r="I1129" s="40"/>
      <c r="J1129" s="40"/>
      <c r="K1129" s="31"/>
      <c r="L1129" s="31"/>
      <c r="M1129" s="31"/>
    </row>
    <row r="1130" spans="2:13" x14ac:dyDescent="0.2">
      <c r="B1130" s="24"/>
      <c r="E1130" s="41"/>
      <c r="G1130" s="38"/>
      <c r="H1130" s="31"/>
      <c r="I1130" s="40"/>
      <c r="J1130" s="40"/>
      <c r="K1130" s="31"/>
      <c r="L1130" s="31"/>
      <c r="M1130" s="31"/>
    </row>
    <row r="1131" spans="2:13" x14ac:dyDescent="0.2">
      <c r="B1131" s="24"/>
      <c r="E1131" s="41"/>
      <c r="G1131" s="38"/>
      <c r="H1131" s="31"/>
      <c r="I1131" s="40"/>
      <c r="J1131" s="40"/>
      <c r="K1131" s="31"/>
      <c r="L1131" s="31"/>
      <c r="M1131" s="31"/>
    </row>
    <row r="1132" spans="2:13" x14ac:dyDescent="0.2">
      <c r="B1132" s="24"/>
      <c r="E1132" s="41"/>
      <c r="G1132" s="38"/>
      <c r="H1132" s="31"/>
      <c r="I1132" s="40"/>
      <c r="J1132" s="40"/>
      <c r="K1132" s="31"/>
      <c r="L1132" s="31"/>
      <c r="M1132" s="31"/>
    </row>
    <row r="1133" spans="2:13" x14ac:dyDescent="0.2">
      <c r="B1133" s="24"/>
      <c r="E1133" s="41"/>
      <c r="G1133" s="38"/>
      <c r="H1133" s="31"/>
      <c r="I1133" s="40"/>
      <c r="J1133" s="40"/>
      <c r="K1133" s="31"/>
      <c r="L1133" s="31"/>
      <c r="M1133" s="31"/>
    </row>
    <row r="1134" spans="2:13" x14ac:dyDescent="0.2">
      <c r="B1134" s="24"/>
      <c r="E1134" s="41"/>
      <c r="G1134" s="38"/>
      <c r="H1134" s="31"/>
      <c r="I1134" s="40"/>
      <c r="J1134" s="40"/>
      <c r="K1134" s="31"/>
      <c r="L1134" s="31"/>
      <c r="M1134" s="31"/>
    </row>
    <row r="1135" spans="2:13" x14ac:dyDescent="0.2">
      <c r="B1135" s="24"/>
      <c r="E1135" s="41"/>
      <c r="G1135" s="38"/>
      <c r="H1135" s="31"/>
      <c r="I1135" s="40"/>
      <c r="J1135" s="40"/>
      <c r="K1135" s="31"/>
      <c r="L1135" s="31"/>
      <c r="M1135" s="31"/>
    </row>
    <row r="1136" spans="2:13" x14ac:dyDescent="0.2">
      <c r="B1136" s="24"/>
      <c r="E1136" s="41"/>
      <c r="G1136" s="38"/>
      <c r="H1136" s="31"/>
      <c r="I1136" s="40"/>
      <c r="J1136" s="40"/>
      <c r="K1136" s="31"/>
      <c r="L1136" s="31"/>
      <c r="M1136" s="31"/>
    </row>
    <row r="1137" spans="2:13" x14ac:dyDescent="0.2">
      <c r="B1137" s="24"/>
      <c r="E1137" s="41"/>
      <c r="G1137" s="38"/>
      <c r="H1137" s="31"/>
      <c r="I1137" s="40"/>
      <c r="J1137" s="40"/>
      <c r="K1137" s="31"/>
      <c r="L1137" s="31"/>
      <c r="M1137" s="31"/>
    </row>
    <row r="1138" spans="2:13" x14ac:dyDescent="0.2">
      <c r="B1138" s="24"/>
      <c r="E1138" s="41"/>
      <c r="G1138" s="38"/>
      <c r="H1138" s="31"/>
      <c r="I1138" s="40"/>
      <c r="J1138" s="40"/>
      <c r="K1138" s="31"/>
      <c r="L1138" s="31"/>
      <c r="M1138" s="31"/>
    </row>
    <row r="1139" spans="2:13" x14ac:dyDescent="0.2">
      <c r="B1139" s="24"/>
      <c r="E1139" s="41"/>
      <c r="G1139" s="38"/>
      <c r="H1139" s="31"/>
      <c r="I1139" s="40"/>
      <c r="J1139" s="40"/>
      <c r="K1139" s="31"/>
      <c r="L1139" s="31"/>
      <c r="M1139" s="31"/>
    </row>
    <row r="1140" spans="2:13" x14ac:dyDescent="0.2">
      <c r="B1140" s="24"/>
      <c r="E1140" s="41"/>
      <c r="G1140" s="38"/>
      <c r="H1140" s="31"/>
      <c r="I1140" s="40"/>
      <c r="J1140" s="40"/>
      <c r="K1140" s="31"/>
      <c r="L1140" s="31"/>
      <c r="M1140" s="31"/>
    </row>
    <row r="1141" spans="2:13" x14ac:dyDescent="0.2">
      <c r="B1141" s="24"/>
      <c r="E1141" s="41"/>
      <c r="G1141" s="38"/>
      <c r="H1141" s="31"/>
      <c r="I1141" s="40"/>
      <c r="J1141" s="40"/>
      <c r="K1141" s="31"/>
      <c r="L1141" s="31"/>
      <c r="M1141" s="31"/>
    </row>
    <row r="1142" spans="2:13" x14ac:dyDescent="0.2">
      <c r="B1142" s="24"/>
      <c r="E1142" s="41"/>
      <c r="G1142" s="38"/>
      <c r="H1142" s="31"/>
      <c r="I1142" s="40"/>
      <c r="J1142" s="40"/>
      <c r="K1142" s="31"/>
      <c r="L1142" s="31"/>
      <c r="M1142" s="31"/>
    </row>
    <row r="1143" spans="2:13" x14ac:dyDescent="0.2">
      <c r="B1143" s="24"/>
      <c r="E1143" s="41"/>
      <c r="G1143" s="38"/>
      <c r="H1143" s="31"/>
      <c r="I1143" s="40"/>
      <c r="J1143" s="40"/>
      <c r="K1143" s="31"/>
      <c r="L1143" s="31"/>
      <c r="M1143" s="31"/>
    </row>
    <row r="1144" spans="2:13" x14ac:dyDescent="0.2">
      <c r="B1144" s="24"/>
      <c r="E1144" s="41"/>
      <c r="G1144" s="38"/>
      <c r="H1144" s="31"/>
      <c r="I1144" s="40"/>
      <c r="J1144" s="40"/>
      <c r="K1144" s="31"/>
      <c r="L1144" s="31"/>
      <c r="M1144" s="31"/>
    </row>
    <row r="1145" spans="2:13" x14ac:dyDescent="0.2">
      <c r="B1145" s="24"/>
      <c r="E1145" s="41"/>
      <c r="G1145" s="38"/>
      <c r="H1145" s="31"/>
      <c r="I1145" s="40"/>
      <c r="J1145" s="40"/>
      <c r="K1145" s="31"/>
      <c r="L1145" s="31"/>
      <c r="M1145" s="31"/>
    </row>
    <row r="1146" spans="2:13" x14ac:dyDescent="0.2">
      <c r="B1146" s="24"/>
      <c r="E1146" s="41"/>
      <c r="G1146" s="38"/>
      <c r="H1146" s="31"/>
      <c r="I1146" s="40"/>
      <c r="J1146" s="40"/>
      <c r="K1146" s="31"/>
      <c r="L1146" s="31"/>
      <c r="M1146" s="31"/>
    </row>
    <row r="1147" spans="2:13" x14ac:dyDescent="0.2">
      <c r="B1147" s="24"/>
      <c r="E1147" s="41"/>
      <c r="G1147" s="38"/>
      <c r="H1147" s="31"/>
      <c r="I1147" s="40"/>
      <c r="J1147" s="40"/>
      <c r="K1147" s="31"/>
      <c r="L1147" s="31"/>
      <c r="M1147" s="31"/>
    </row>
    <row r="1148" spans="2:13" x14ac:dyDescent="0.2">
      <c r="B1148" s="24"/>
      <c r="E1148" s="41"/>
      <c r="G1148" s="38"/>
      <c r="H1148" s="31"/>
      <c r="I1148" s="40"/>
      <c r="J1148" s="40"/>
      <c r="K1148" s="31"/>
      <c r="L1148" s="31"/>
      <c r="M1148" s="31"/>
    </row>
    <row r="1149" spans="2:13" x14ac:dyDescent="0.2">
      <c r="B1149" s="24"/>
      <c r="E1149" s="41"/>
      <c r="G1149" s="38"/>
      <c r="H1149" s="31"/>
      <c r="I1149" s="40"/>
      <c r="J1149" s="40"/>
      <c r="K1149" s="31"/>
      <c r="L1149" s="31"/>
      <c r="M1149" s="31"/>
    </row>
    <row r="1150" spans="2:13" x14ac:dyDescent="0.2">
      <c r="B1150" s="24"/>
      <c r="E1150" s="41"/>
      <c r="G1150" s="38"/>
      <c r="H1150" s="31"/>
      <c r="I1150" s="40"/>
      <c r="J1150" s="40"/>
      <c r="K1150" s="31"/>
      <c r="L1150" s="31"/>
      <c r="M1150" s="31"/>
    </row>
    <row r="1151" spans="2:13" x14ac:dyDescent="0.2">
      <c r="B1151" s="24"/>
      <c r="E1151" s="41"/>
      <c r="G1151" s="38"/>
      <c r="H1151" s="31"/>
      <c r="I1151" s="40"/>
      <c r="J1151" s="40"/>
      <c r="K1151" s="31"/>
      <c r="L1151" s="31"/>
      <c r="M1151" s="31"/>
    </row>
    <row r="1152" spans="2:13" x14ac:dyDescent="0.2">
      <c r="B1152" s="24"/>
      <c r="E1152" s="41"/>
      <c r="G1152" s="38"/>
      <c r="H1152" s="31"/>
      <c r="I1152" s="40"/>
      <c r="J1152" s="40"/>
      <c r="K1152" s="31"/>
      <c r="L1152" s="31"/>
      <c r="M1152" s="31"/>
    </row>
    <row r="1153" spans="2:13" x14ac:dyDescent="0.2">
      <c r="B1153" s="24"/>
      <c r="E1153" s="41"/>
      <c r="G1153" s="38"/>
      <c r="H1153" s="31"/>
      <c r="I1153" s="40"/>
      <c r="J1153" s="40"/>
      <c r="K1153" s="31"/>
      <c r="L1153" s="31"/>
      <c r="M1153" s="31"/>
    </row>
    <row r="1154" spans="2:13" x14ac:dyDescent="0.2">
      <c r="B1154" s="24"/>
      <c r="E1154" s="41"/>
      <c r="G1154" s="38"/>
      <c r="H1154" s="31"/>
      <c r="I1154" s="40"/>
      <c r="J1154" s="40"/>
      <c r="K1154" s="31"/>
      <c r="L1154" s="31"/>
      <c r="M1154" s="31"/>
    </row>
    <row r="1155" spans="2:13" x14ac:dyDescent="0.2">
      <c r="B1155" s="24"/>
      <c r="E1155" s="41"/>
      <c r="G1155" s="38"/>
      <c r="H1155" s="31"/>
      <c r="I1155" s="40"/>
      <c r="J1155" s="40"/>
      <c r="K1155" s="31"/>
      <c r="L1155" s="31"/>
      <c r="M1155" s="31"/>
    </row>
    <row r="1156" spans="2:13" x14ac:dyDescent="0.2">
      <c r="B1156" s="24"/>
      <c r="E1156" s="41"/>
      <c r="G1156" s="38"/>
      <c r="H1156" s="31"/>
      <c r="I1156" s="40"/>
      <c r="J1156" s="40"/>
      <c r="K1156" s="31"/>
      <c r="L1156" s="31"/>
      <c r="M1156" s="31"/>
    </row>
    <row r="1157" spans="2:13" x14ac:dyDescent="0.2">
      <c r="B1157" s="24"/>
      <c r="E1157" s="41"/>
      <c r="G1157" s="38"/>
      <c r="H1157" s="31"/>
      <c r="I1157" s="40"/>
      <c r="J1157" s="40"/>
      <c r="K1157" s="31"/>
      <c r="L1157" s="31"/>
      <c r="M1157" s="31"/>
    </row>
    <row r="1158" spans="2:13" x14ac:dyDescent="0.2">
      <c r="B1158" s="24"/>
      <c r="E1158" s="41"/>
      <c r="G1158" s="38"/>
      <c r="H1158" s="31"/>
      <c r="I1158" s="40"/>
      <c r="J1158" s="40"/>
      <c r="K1158" s="31"/>
      <c r="L1158" s="31"/>
      <c r="M1158" s="31"/>
    </row>
    <row r="1159" spans="2:13" x14ac:dyDescent="0.2">
      <c r="B1159" s="24"/>
      <c r="E1159" s="41"/>
      <c r="G1159" s="38"/>
      <c r="H1159" s="31"/>
      <c r="I1159" s="40"/>
      <c r="J1159" s="40"/>
      <c r="K1159" s="31"/>
      <c r="L1159" s="31"/>
      <c r="M1159" s="31"/>
    </row>
    <row r="1160" spans="2:13" x14ac:dyDescent="0.2">
      <c r="B1160" s="24"/>
      <c r="E1160" s="41"/>
      <c r="G1160" s="38"/>
      <c r="H1160" s="31"/>
      <c r="I1160" s="40"/>
      <c r="J1160" s="40"/>
      <c r="K1160" s="31"/>
      <c r="L1160" s="31"/>
      <c r="M1160" s="31"/>
    </row>
    <row r="1161" spans="2:13" x14ac:dyDescent="0.2">
      <c r="B1161" s="24"/>
      <c r="E1161" s="41"/>
      <c r="G1161" s="38"/>
      <c r="H1161" s="31"/>
      <c r="I1161" s="40"/>
      <c r="J1161" s="40"/>
      <c r="K1161" s="31"/>
      <c r="L1161" s="31"/>
      <c r="M1161" s="31"/>
    </row>
    <row r="1162" spans="2:13" x14ac:dyDescent="0.2">
      <c r="B1162" s="24"/>
      <c r="E1162" s="41"/>
      <c r="G1162" s="38"/>
      <c r="H1162" s="31"/>
      <c r="I1162" s="40"/>
      <c r="J1162" s="40"/>
      <c r="K1162" s="31"/>
      <c r="L1162" s="31"/>
      <c r="M1162" s="31"/>
    </row>
    <row r="1163" spans="2:13" x14ac:dyDescent="0.2">
      <c r="B1163" s="24"/>
      <c r="E1163" s="41"/>
      <c r="G1163" s="38"/>
      <c r="H1163" s="31"/>
      <c r="I1163" s="40"/>
      <c r="J1163" s="40"/>
      <c r="K1163" s="31"/>
      <c r="L1163" s="31"/>
      <c r="M1163" s="31"/>
    </row>
    <row r="1164" spans="2:13" x14ac:dyDescent="0.2">
      <c r="B1164" s="24"/>
      <c r="E1164" s="41"/>
      <c r="G1164" s="38"/>
      <c r="H1164" s="31"/>
      <c r="I1164" s="40"/>
      <c r="J1164" s="40"/>
      <c r="K1164" s="31"/>
      <c r="L1164" s="31"/>
      <c r="M1164" s="31"/>
    </row>
    <row r="1165" spans="2:13" x14ac:dyDescent="0.2">
      <c r="B1165" s="24"/>
      <c r="E1165" s="41"/>
      <c r="G1165" s="38"/>
      <c r="H1165" s="31"/>
      <c r="I1165" s="40"/>
      <c r="J1165" s="40"/>
      <c r="K1165" s="31"/>
      <c r="L1165" s="31"/>
      <c r="M1165" s="31"/>
    </row>
    <row r="1166" spans="2:13" x14ac:dyDescent="0.2">
      <c r="B1166" s="24"/>
      <c r="E1166" s="41"/>
      <c r="G1166" s="38"/>
      <c r="H1166" s="31"/>
      <c r="I1166" s="40"/>
      <c r="J1166" s="40"/>
      <c r="K1166" s="31"/>
      <c r="L1166" s="31"/>
      <c r="M1166" s="31"/>
    </row>
    <row r="1167" spans="2:13" x14ac:dyDescent="0.2">
      <c r="B1167" s="24"/>
      <c r="E1167" s="41"/>
      <c r="G1167" s="38"/>
      <c r="H1167" s="31"/>
      <c r="I1167" s="40"/>
      <c r="J1167" s="40"/>
      <c r="K1167" s="31"/>
      <c r="L1167" s="31"/>
      <c r="M1167" s="31"/>
    </row>
    <row r="1168" spans="2:13" x14ac:dyDescent="0.2">
      <c r="B1168" s="24"/>
      <c r="E1168" s="41"/>
      <c r="G1168" s="38"/>
      <c r="H1168" s="31"/>
      <c r="I1168" s="40"/>
      <c r="J1168" s="40"/>
      <c r="K1168" s="31"/>
      <c r="L1168" s="31"/>
      <c r="M1168" s="31"/>
    </row>
    <row r="1169" spans="2:13" x14ac:dyDescent="0.2">
      <c r="B1169" s="24"/>
      <c r="E1169" s="41"/>
      <c r="G1169" s="38"/>
      <c r="H1169" s="31"/>
      <c r="I1169" s="40"/>
      <c r="J1169" s="40"/>
      <c r="K1169" s="31"/>
      <c r="L1169" s="31"/>
      <c r="M1169" s="31"/>
    </row>
    <row r="1170" spans="2:13" x14ac:dyDescent="0.2">
      <c r="B1170" s="24"/>
      <c r="E1170" s="41"/>
      <c r="G1170" s="38"/>
      <c r="H1170" s="31"/>
      <c r="I1170" s="40"/>
      <c r="J1170" s="40"/>
      <c r="K1170" s="31"/>
      <c r="L1170" s="31"/>
      <c r="M1170" s="31"/>
    </row>
    <row r="1171" spans="2:13" x14ac:dyDescent="0.2">
      <c r="B1171" s="24"/>
      <c r="E1171" s="41"/>
      <c r="G1171" s="38"/>
      <c r="H1171" s="31"/>
      <c r="I1171" s="40"/>
      <c r="J1171" s="40"/>
      <c r="K1171" s="31"/>
      <c r="L1171" s="31"/>
      <c r="M1171" s="31"/>
    </row>
    <row r="1172" spans="2:13" x14ac:dyDescent="0.2">
      <c r="B1172" s="24"/>
      <c r="E1172" s="41"/>
      <c r="G1172" s="38"/>
      <c r="H1172" s="31"/>
      <c r="I1172" s="40"/>
      <c r="J1172" s="40"/>
      <c r="K1172" s="31"/>
      <c r="L1172" s="31"/>
      <c r="M1172" s="31"/>
    </row>
    <row r="1173" spans="2:13" x14ac:dyDescent="0.2">
      <c r="B1173" s="24"/>
      <c r="E1173" s="41"/>
      <c r="G1173" s="38"/>
      <c r="H1173" s="31"/>
      <c r="I1173" s="40"/>
      <c r="J1173" s="40"/>
      <c r="K1173" s="31"/>
      <c r="L1173" s="31"/>
      <c r="M1173" s="31"/>
    </row>
    <row r="1174" spans="2:13" x14ac:dyDescent="0.2">
      <c r="B1174" s="24"/>
      <c r="E1174" s="41"/>
      <c r="G1174" s="38"/>
      <c r="H1174" s="31"/>
      <c r="I1174" s="40"/>
      <c r="J1174" s="40"/>
      <c r="K1174" s="31"/>
      <c r="L1174" s="31"/>
      <c r="M1174" s="31"/>
    </row>
    <row r="1175" spans="2:13" x14ac:dyDescent="0.2">
      <c r="B1175" s="24"/>
      <c r="E1175" s="41"/>
      <c r="G1175" s="38"/>
      <c r="H1175" s="31"/>
      <c r="I1175" s="40"/>
      <c r="J1175" s="40"/>
      <c r="K1175" s="31"/>
      <c r="L1175" s="31"/>
      <c r="M1175" s="31"/>
    </row>
    <row r="1176" spans="2:13" x14ac:dyDescent="0.2">
      <c r="B1176" s="24"/>
      <c r="E1176" s="41"/>
      <c r="G1176" s="38"/>
      <c r="H1176" s="31"/>
      <c r="I1176" s="40"/>
      <c r="J1176" s="40"/>
      <c r="K1176" s="31"/>
      <c r="L1176" s="31"/>
      <c r="M1176" s="31"/>
    </row>
    <row r="1177" spans="2:13" x14ac:dyDescent="0.2">
      <c r="B1177" s="24"/>
      <c r="E1177" s="41"/>
      <c r="G1177" s="38"/>
      <c r="H1177" s="31"/>
      <c r="I1177" s="40"/>
      <c r="J1177" s="40"/>
      <c r="K1177" s="31"/>
      <c r="L1177" s="31"/>
      <c r="M1177" s="31"/>
    </row>
    <row r="1178" spans="2:13" x14ac:dyDescent="0.2">
      <c r="B1178" s="24"/>
      <c r="E1178" s="41"/>
      <c r="G1178" s="38"/>
      <c r="H1178" s="31"/>
      <c r="I1178" s="40"/>
      <c r="J1178" s="40"/>
      <c r="K1178" s="31"/>
      <c r="L1178" s="31"/>
      <c r="M1178" s="31"/>
    </row>
    <row r="1179" spans="2:13" x14ac:dyDescent="0.2">
      <c r="B1179" s="24"/>
      <c r="E1179" s="41"/>
      <c r="G1179" s="38"/>
      <c r="H1179" s="31"/>
      <c r="I1179" s="40"/>
      <c r="J1179" s="40"/>
      <c r="K1179" s="31"/>
      <c r="L1179" s="31"/>
      <c r="M1179" s="31"/>
    </row>
    <row r="1180" spans="2:13" x14ac:dyDescent="0.2">
      <c r="B1180" s="24"/>
      <c r="E1180" s="41"/>
      <c r="G1180" s="38"/>
      <c r="H1180" s="31"/>
      <c r="I1180" s="40"/>
      <c r="J1180" s="40"/>
      <c r="K1180" s="31"/>
      <c r="L1180" s="31"/>
      <c r="M1180" s="31"/>
    </row>
    <row r="1181" spans="2:13" x14ac:dyDescent="0.2">
      <c r="B1181" s="24"/>
      <c r="E1181" s="41"/>
      <c r="G1181" s="38"/>
      <c r="H1181" s="31"/>
      <c r="I1181" s="40"/>
      <c r="J1181" s="40"/>
      <c r="K1181" s="31"/>
      <c r="L1181" s="31"/>
      <c r="M1181" s="31"/>
    </row>
    <row r="1182" spans="2:13" x14ac:dyDescent="0.2">
      <c r="B1182" s="24"/>
      <c r="E1182" s="41"/>
      <c r="G1182" s="38"/>
      <c r="H1182" s="31"/>
      <c r="I1182" s="40"/>
      <c r="J1182" s="40"/>
      <c r="K1182" s="31"/>
      <c r="L1182" s="31"/>
      <c r="M1182" s="31"/>
    </row>
    <row r="1183" spans="2:13" x14ac:dyDescent="0.2">
      <c r="B1183" s="24"/>
      <c r="E1183" s="41"/>
      <c r="G1183" s="38"/>
      <c r="H1183" s="31"/>
      <c r="I1183" s="40"/>
      <c r="J1183" s="40"/>
      <c r="K1183" s="31"/>
      <c r="L1183" s="31"/>
      <c r="M1183" s="31"/>
    </row>
    <row r="1184" spans="2:13" x14ac:dyDescent="0.2">
      <c r="B1184" s="24"/>
      <c r="E1184" s="41"/>
      <c r="G1184" s="38"/>
      <c r="H1184" s="31"/>
      <c r="I1184" s="40"/>
      <c r="J1184" s="40"/>
      <c r="K1184" s="31"/>
      <c r="L1184" s="31"/>
      <c r="M1184" s="31"/>
    </row>
    <row r="1185" spans="1:13" x14ac:dyDescent="0.2">
      <c r="B1185" s="24"/>
      <c r="E1185" s="41"/>
      <c r="G1185" s="38"/>
      <c r="H1185" s="31"/>
      <c r="I1185" s="40"/>
      <c r="J1185" s="40"/>
      <c r="K1185" s="31"/>
      <c r="L1185" s="31"/>
      <c r="M1185" s="31"/>
    </row>
    <row r="1186" spans="1:13" x14ac:dyDescent="0.2">
      <c r="B1186" s="24"/>
      <c r="E1186" s="41"/>
      <c r="G1186" s="38"/>
      <c r="H1186" s="31"/>
      <c r="I1186" s="40"/>
      <c r="J1186" s="40"/>
      <c r="K1186" s="31"/>
      <c r="L1186" s="31"/>
      <c r="M1186" s="31"/>
    </row>
    <row r="1191" spans="1:13" x14ac:dyDescent="0.2">
      <c r="A1191" s="38"/>
      <c r="D1191" s="39"/>
    </row>
    <row r="1192" spans="1:13" x14ac:dyDescent="0.2">
      <c r="D1192" s="24"/>
    </row>
    <row r="1193" spans="1:13" x14ac:dyDescent="0.2">
      <c r="D1193" s="24"/>
    </row>
    <row r="1194" spans="1:13" x14ac:dyDescent="0.2">
      <c r="D1194" s="24"/>
    </row>
    <row r="1195" spans="1:13" x14ac:dyDescent="0.2">
      <c r="D1195" s="24"/>
    </row>
    <row r="1196" spans="1:13" x14ac:dyDescent="0.2">
      <c r="D1196" s="24"/>
    </row>
    <row r="1197" spans="1:13" x14ac:dyDescent="0.2">
      <c r="D1197" s="24"/>
    </row>
    <row r="1198" spans="1:13" x14ac:dyDescent="0.2">
      <c r="D1198" s="24"/>
    </row>
    <row r="1199" spans="1:13" x14ac:dyDescent="0.2">
      <c r="D1199" s="24"/>
    </row>
    <row r="1200" spans="1:13" x14ac:dyDescent="0.2">
      <c r="D1200" s="24"/>
    </row>
    <row r="1201" spans="4:4" x14ac:dyDescent="0.2">
      <c r="D1201" s="24"/>
    </row>
    <row r="1202" spans="4:4" x14ac:dyDescent="0.2">
      <c r="D1202" s="24"/>
    </row>
    <row r="1203" spans="4:4" x14ac:dyDescent="0.2">
      <c r="D1203" s="24"/>
    </row>
    <row r="1204" spans="4:4" x14ac:dyDescent="0.2">
      <c r="D1204" s="24"/>
    </row>
    <row r="1205" spans="4:4" x14ac:dyDescent="0.2">
      <c r="D1205" s="24"/>
    </row>
    <row r="1206" spans="4:4" x14ac:dyDescent="0.2">
      <c r="D1206" s="24"/>
    </row>
    <row r="1207" spans="4:4" x14ac:dyDescent="0.2">
      <c r="D1207" s="24"/>
    </row>
    <row r="1208" spans="4:4" x14ac:dyDescent="0.2">
      <c r="D1208" s="24"/>
    </row>
    <row r="1209" spans="4:4" x14ac:dyDescent="0.2">
      <c r="D1209" s="24"/>
    </row>
    <row r="1210" spans="4:4" x14ac:dyDescent="0.2">
      <c r="D1210" s="24"/>
    </row>
    <row r="1211" spans="4:4" x14ac:dyDescent="0.2">
      <c r="D1211" s="24"/>
    </row>
    <row r="1212" spans="4:4" x14ac:dyDescent="0.2">
      <c r="D1212" s="24"/>
    </row>
    <row r="1213" spans="4:4" x14ac:dyDescent="0.2">
      <c r="D1213" s="24"/>
    </row>
    <row r="1214" spans="4:4" x14ac:dyDescent="0.2">
      <c r="D1214" s="24"/>
    </row>
    <row r="1215" spans="4:4" x14ac:dyDescent="0.2">
      <c r="D1215" s="24"/>
    </row>
    <row r="1216" spans="4:4" x14ac:dyDescent="0.2">
      <c r="D1216" s="24"/>
    </row>
    <row r="1217" spans="4:4" x14ac:dyDescent="0.2">
      <c r="D1217" s="24"/>
    </row>
    <row r="1218" spans="4:4" x14ac:dyDescent="0.2">
      <c r="D1218" s="24"/>
    </row>
    <row r="1219" spans="4:4" x14ac:dyDescent="0.2">
      <c r="D1219" s="24"/>
    </row>
    <row r="1220" spans="4:4" x14ac:dyDescent="0.2">
      <c r="D1220" s="24"/>
    </row>
    <row r="1221" spans="4:4" x14ac:dyDescent="0.2">
      <c r="D1221" s="24"/>
    </row>
    <row r="1222" spans="4:4" x14ac:dyDescent="0.2">
      <c r="D1222" s="24"/>
    </row>
    <row r="1223" spans="4:4" x14ac:dyDescent="0.2">
      <c r="D1223" s="24"/>
    </row>
    <row r="1224" spans="4:4" x14ac:dyDescent="0.2">
      <c r="D1224" s="24"/>
    </row>
    <row r="1225" spans="4:4" x14ac:dyDescent="0.2">
      <c r="D1225" s="24"/>
    </row>
    <row r="1226" spans="4:4" x14ac:dyDescent="0.2">
      <c r="D1226" s="24"/>
    </row>
    <row r="1227" spans="4:4" x14ac:dyDescent="0.2">
      <c r="D1227" s="24"/>
    </row>
    <row r="1228" spans="4:4" x14ac:dyDescent="0.2">
      <c r="D1228" s="24"/>
    </row>
    <row r="1229" spans="4:4" x14ac:dyDescent="0.2">
      <c r="D1229" s="24"/>
    </row>
    <row r="1230" spans="4:4" x14ac:dyDescent="0.2">
      <c r="D1230" s="24"/>
    </row>
    <row r="1231" spans="4:4" x14ac:dyDescent="0.2">
      <c r="D1231" s="24"/>
    </row>
    <row r="1232" spans="4:4" x14ac:dyDescent="0.2">
      <c r="D1232" s="24"/>
    </row>
    <row r="1233" spans="4:4" x14ac:dyDescent="0.2">
      <c r="D1233" s="24"/>
    </row>
    <row r="1234" spans="4:4" x14ac:dyDescent="0.2">
      <c r="D1234" s="24"/>
    </row>
    <row r="1235" spans="4:4" x14ac:dyDescent="0.2">
      <c r="D1235" s="24"/>
    </row>
    <row r="1236" spans="4:4" x14ac:dyDescent="0.2">
      <c r="D1236" s="24"/>
    </row>
    <row r="1237" spans="4:4" x14ac:dyDescent="0.2">
      <c r="D1237" s="24"/>
    </row>
    <row r="1238" spans="4:4" x14ac:dyDescent="0.2">
      <c r="D1238" s="24"/>
    </row>
    <row r="1239" spans="4:4" x14ac:dyDescent="0.2">
      <c r="D1239" s="24"/>
    </row>
    <row r="1240" spans="4:4" x14ac:dyDescent="0.2">
      <c r="D1240" s="24"/>
    </row>
    <row r="1241" spans="4:4" x14ac:dyDescent="0.2">
      <c r="D1241" s="24"/>
    </row>
    <row r="1242" spans="4:4" x14ac:dyDescent="0.2">
      <c r="D1242" s="24"/>
    </row>
    <row r="1243" spans="4:4" x14ac:dyDescent="0.2">
      <c r="D1243" s="24"/>
    </row>
    <row r="1244" spans="4:4" x14ac:dyDescent="0.2">
      <c r="D1244" s="24"/>
    </row>
    <row r="1245" spans="4:4" x14ac:dyDescent="0.2">
      <c r="D1245" s="24"/>
    </row>
    <row r="1246" spans="4:4" x14ac:dyDescent="0.2">
      <c r="D1246" s="24"/>
    </row>
    <row r="1247" spans="4:4" x14ac:dyDescent="0.2">
      <c r="D1247" s="24"/>
    </row>
    <row r="1248" spans="4:4" x14ac:dyDescent="0.2">
      <c r="D1248" s="24"/>
    </row>
    <row r="1249" spans="4:4" x14ac:dyDescent="0.2">
      <c r="D1249" s="24"/>
    </row>
    <row r="1250" spans="4:4" x14ac:dyDescent="0.2">
      <c r="D1250" s="24"/>
    </row>
    <row r="1251" spans="4:4" x14ac:dyDescent="0.2">
      <c r="D1251" s="24"/>
    </row>
    <row r="1252" spans="4:4" x14ac:dyDescent="0.2">
      <c r="D1252" s="24"/>
    </row>
    <row r="1253" spans="4:4" x14ac:dyDescent="0.2">
      <c r="D1253" s="24"/>
    </row>
    <row r="1254" spans="4:4" x14ac:dyDescent="0.2">
      <c r="D1254" s="24"/>
    </row>
    <row r="1255" spans="4:4" x14ac:dyDescent="0.2">
      <c r="D1255" s="24"/>
    </row>
    <row r="1256" spans="4:4" x14ac:dyDescent="0.2">
      <c r="D1256" s="24"/>
    </row>
    <row r="1257" spans="4:4" x14ac:dyDescent="0.2">
      <c r="D1257" s="24"/>
    </row>
    <row r="1258" spans="4:4" x14ac:dyDescent="0.2">
      <c r="D1258" s="24"/>
    </row>
    <row r="1259" spans="4:4" x14ac:dyDescent="0.2">
      <c r="D1259" s="24"/>
    </row>
    <row r="1260" spans="4:4" x14ac:dyDescent="0.2">
      <c r="D1260" s="24"/>
    </row>
    <row r="1261" spans="4:4" x14ac:dyDescent="0.2">
      <c r="D1261" s="24"/>
    </row>
    <row r="1262" spans="4:4" x14ac:dyDescent="0.2">
      <c r="D1262" s="24"/>
    </row>
    <row r="1263" spans="4:4" x14ac:dyDescent="0.2">
      <c r="D1263" s="24"/>
    </row>
    <row r="1264" spans="4:4" x14ac:dyDescent="0.2">
      <c r="D1264" s="24"/>
    </row>
    <row r="1265" spans="4:4" x14ac:dyDescent="0.2">
      <c r="D1265" s="24"/>
    </row>
    <row r="1266" spans="4:4" x14ac:dyDescent="0.2">
      <c r="D1266" s="24"/>
    </row>
    <row r="1267" spans="4:4" x14ac:dyDescent="0.2">
      <c r="D1267" s="24"/>
    </row>
    <row r="1268" spans="4:4" x14ac:dyDescent="0.2">
      <c r="D1268" s="24"/>
    </row>
    <row r="1269" spans="4:4" x14ac:dyDescent="0.2">
      <c r="D1269" s="24"/>
    </row>
    <row r="1270" spans="4:4" x14ac:dyDescent="0.2">
      <c r="D1270" s="24"/>
    </row>
    <row r="1271" spans="4:4" x14ac:dyDescent="0.2">
      <c r="D1271" s="24"/>
    </row>
    <row r="1272" spans="4:4" x14ac:dyDescent="0.2">
      <c r="D1272" s="24"/>
    </row>
    <row r="1273" spans="4:4" x14ac:dyDescent="0.2">
      <c r="D1273" s="24"/>
    </row>
    <row r="1274" spans="4:4" x14ac:dyDescent="0.2">
      <c r="D1274" s="24"/>
    </row>
    <row r="1275" spans="4:4" x14ac:dyDescent="0.2">
      <c r="D1275" s="24"/>
    </row>
    <row r="1276" spans="4:4" x14ac:dyDescent="0.2">
      <c r="D1276" s="24"/>
    </row>
    <row r="1277" spans="4:4" x14ac:dyDescent="0.2">
      <c r="D1277" s="24"/>
    </row>
    <row r="1278" spans="4:4" x14ac:dyDescent="0.2">
      <c r="D1278" s="24"/>
    </row>
    <row r="1279" spans="4:4" x14ac:dyDescent="0.2">
      <c r="D1279" s="24"/>
    </row>
    <row r="1280" spans="4:4" x14ac:dyDescent="0.2">
      <c r="D1280" s="24"/>
    </row>
    <row r="1281" spans="4:4" x14ac:dyDescent="0.2">
      <c r="D1281" s="24"/>
    </row>
    <row r="1282" spans="4:4" x14ac:dyDescent="0.2">
      <c r="D1282" s="24"/>
    </row>
    <row r="1283" spans="4:4" x14ac:dyDescent="0.2">
      <c r="D1283" s="24"/>
    </row>
    <row r="1284" spans="4:4" x14ac:dyDescent="0.2">
      <c r="D1284" s="24"/>
    </row>
    <row r="1285" spans="4:4" x14ac:dyDescent="0.2">
      <c r="D1285" s="24"/>
    </row>
    <row r="1286" spans="4:4" x14ac:dyDescent="0.2">
      <c r="D1286" s="24"/>
    </row>
    <row r="1287" spans="4:4" x14ac:dyDescent="0.2">
      <c r="D1287" s="24"/>
    </row>
    <row r="1288" spans="4:4" x14ac:dyDescent="0.2">
      <c r="D1288" s="24"/>
    </row>
    <row r="1289" spans="4:4" x14ac:dyDescent="0.2">
      <c r="D1289" s="24"/>
    </row>
    <row r="1290" spans="4:4" x14ac:dyDescent="0.2">
      <c r="D1290" s="24"/>
    </row>
    <row r="1291" spans="4:4" x14ac:dyDescent="0.2">
      <c r="D1291" s="24"/>
    </row>
  </sheetData>
  <sheetProtection sheet="1" objects="1" scenarios="1"/>
  <mergeCells count="27">
    <mergeCell ref="A8:A31"/>
    <mergeCell ref="A34:A45"/>
    <mergeCell ref="C20:D20"/>
    <mergeCell ref="C22:D22"/>
    <mergeCell ref="C24:D24"/>
    <mergeCell ref="C26:D26"/>
    <mergeCell ref="C28:D28"/>
    <mergeCell ref="C30:D30"/>
    <mergeCell ref="C8:F8"/>
    <mergeCell ref="C10:D10"/>
    <mergeCell ref="C12:D12"/>
    <mergeCell ref="C14:D14"/>
    <mergeCell ref="C16:D16"/>
    <mergeCell ref="C18:D18"/>
    <mergeCell ref="C40:D40"/>
    <mergeCell ref="C42:D42"/>
    <mergeCell ref="C44:D44"/>
    <mergeCell ref="L2:V2"/>
    <mergeCell ref="L25:V27"/>
    <mergeCell ref="C34:F34"/>
    <mergeCell ref="C36:D36"/>
    <mergeCell ref="C38:D38"/>
    <mergeCell ref="B3:I3"/>
    <mergeCell ref="M7:S7"/>
    <mergeCell ref="M9:V9"/>
    <mergeCell ref="M11:U11"/>
    <mergeCell ref="M13:S13"/>
  </mergeCells>
  <hyperlinks>
    <hyperlink ref="M9" r:id="rId1" location="ch102lev1sec12" display="Civil Engineering All-In-One PE Exam Guide: Breadth and Depth, Second Edition Sec. 102.12 " xr:uid="{00000000-0004-0000-0700-000000000000}"/>
    <hyperlink ref="M11" r:id="rId2" location="p2001147c9975_20002" display="Marks’ Standard Handbook for Mechanical Engineers, Eleventh Edition Sec. 5.2.5" xr:uid="{00000000-0004-0000-0700-000001000000}"/>
    <hyperlink ref="M13" r:id="rId3" location="p2000a1f59976_14001" xr:uid="{00000000-0004-0000-0700-000002000000}"/>
    <hyperlink ref="M7" r:id="rId4" location="Chap0800clnk58" xr:uid="{00000000-0004-0000-0700-000003000000}"/>
    <hyperlink ref="M11:U11" r:id="rId5" location="c9781259588501ch03lev2sec12" display="Marks’ Standard Handbook for Mechanical Engineers, Twelfth Edition Sec. 3.2.5" xr:uid="{00000000-0004-0000-0700-000004000000}"/>
    <hyperlink ref="M9:V9" r:id="rId6" location="c9780071821957ch102lev1sec12" display="Civil Engineering All-In-One PE Exam Guide: Breadth and Depth, Third Edition Sec. 102.12" xr:uid="{00000000-0004-0000-0700-000005000000}"/>
  </hyperlinks>
  <pageMargins left="0.75" right="0.75" top="1" bottom="1" header="0.51180555555555596" footer="0.51180555555555596"/>
  <pageSetup firstPageNumber="0" orientation="portrait" horizontalDpi="300" verticalDpi="300" r:id="rId7"/>
  <headerFooter alignWithMargins="0"/>
  <drawing r:id="rId8"/>
  <legacy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B1:W58"/>
  <sheetViews>
    <sheetView showGridLines="0" zoomScaleNormal="100" workbookViewId="0"/>
  </sheetViews>
  <sheetFormatPr defaultRowHeight="12.75" x14ac:dyDescent="0.2"/>
  <cols>
    <col min="1" max="16384" width="9.140625" style="137"/>
  </cols>
  <sheetData>
    <row r="1" spans="2:23" ht="13.5" thickBot="1" x14ac:dyDescent="0.25"/>
    <row r="2" spans="2:23" ht="18.75" thickTop="1" x14ac:dyDescent="0.25">
      <c r="B2" s="190"/>
      <c r="C2" s="191"/>
      <c r="D2" s="191"/>
      <c r="E2" s="191"/>
      <c r="F2" s="192" t="s">
        <v>13</v>
      </c>
      <c r="G2" s="191"/>
      <c r="H2" s="191"/>
      <c r="I2" s="191"/>
      <c r="J2" s="191"/>
      <c r="K2" s="191"/>
      <c r="L2" s="191"/>
      <c r="M2" s="191"/>
      <c r="N2" s="193"/>
    </row>
    <row r="3" spans="2:23" ht="15.75" x14ac:dyDescent="0.25">
      <c r="B3" s="194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6"/>
    </row>
    <row r="4" spans="2:23" ht="15" x14ac:dyDescent="0.2">
      <c r="B4" s="197" t="s">
        <v>133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6"/>
    </row>
    <row r="5" spans="2:23" ht="15" x14ac:dyDescent="0.2">
      <c r="B5" s="197" t="s">
        <v>134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6"/>
    </row>
    <row r="6" spans="2:23" ht="19.5" x14ac:dyDescent="0.35">
      <c r="B6" s="197" t="s">
        <v>135</v>
      </c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6"/>
    </row>
    <row r="7" spans="2:23" x14ac:dyDescent="0.2">
      <c r="B7" s="198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6"/>
    </row>
    <row r="8" spans="2:23" ht="19.5" x14ac:dyDescent="0.35">
      <c r="B8" s="198"/>
      <c r="C8" s="199" t="s">
        <v>18</v>
      </c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6"/>
    </row>
    <row r="9" spans="2:23" ht="15" x14ac:dyDescent="0.2">
      <c r="B9" s="198"/>
      <c r="C9" s="199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6"/>
    </row>
    <row r="10" spans="2:23" ht="15.75" x14ac:dyDescent="0.25">
      <c r="B10" s="197"/>
      <c r="C10" s="199" t="s">
        <v>16</v>
      </c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6"/>
    </row>
    <row r="11" spans="2:23" ht="15" x14ac:dyDescent="0.2">
      <c r="B11" s="197"/>
      <c r="C11" s="199" t="s">
        <v>14</v>
      </c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6"/>
    </row>
    <row r="12" spans="2:23" ht="15" x14ac:dyDescent="0.2">
      <c r="B12" s="197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6"/>
    </row>
    <row r="13" spans="2:23" ht="15.75" x14ac:dyDescent="0.25">
      <c r="B13" s="198"/>
      <c r="C13" s="200"/>
      <c r="D13" s="201"/>
      <c r="E13" s="201"/>
      <c r="F13" s="201"/>
      <c r="G13" s="201" t="s">
        <v>53</v>
      </c>
      <c r="H13" s="201" t="s">
        <v>50</v>
      </c>
      <c r="I13" s="195"/>
      <c r="J13" s="195"/>
      <c r="K13" s="195"/>
      <c r="L13" s="195"/>
      <c r="M13" s="195"/>
      <c r="N13" s="196"/>
    </row>
    <row r="14" spans="2:23" ht="15.75" x14ac:dyDescent="0.25">
      <c r="B14" s="198"/>
      <c r="C14" s="200"/>
      <c r="D14" s="201"/>
      <c r="E14" s="201"/>
      <c r="F14" s="201" t="s">
        <v>3</v>
      </c>
      <c r="G14" s="201" t="s">
        <v>52</v>
      </c>
      <c r="H14" s="201" t="s">
        <v>51</v>
      </c>
      <c r="I14" s="195"/>
      <c r="J14" s="195"/>
      <c r="K14" s="195"/>
      <c r="L14" s="195"/>
      <c r="M14" s="195"/>
      <c r="N14" s="196"/>
    </row>
    <row r="15" spans="2:23" ht="15.75" x14ac:dyDescent="0.25">
      <c r="B15" s="198"/>
      <c r="C15" s="200"/>
      <c r="D15" s="201" t="s">
        <v>4</v>
      </c>
      <c r="E15" s="201" t="s">
        <v>5</v>
      </c>
      <c r="F15" s="201" t="s">
        <v>6</v>
      </c>
      <c r="G15" s="201" t="s">
        <v>7</v>
      </c>
      <c r="H15" s="201" t="s">
        <v>8</v>
      </c>
      <c r="I15" s="195"/>
      <c r="J15" s="195"/>
      <c r="K15" s="195"/>
      <c r="L15" s="195"/>
      <c r="M15" s="195"/>
      <c r="N15" s="196"/>
      <c r="O15" s="140"/>
      <c r="P15" s="140"/>
      <c r="Q15" s="140"/>
      <c r="R15" s="140"/>
      <c r="S15" s="140"/>
      <c r="T15" s="140"/>
      <c r="U15" s="140"/>
      <c r="V15" s="140"/>
      <c r="W15" s="140"/>
    </row>
    <row r="16" spans="2:23" x14ac:dyDescent="0.2">
      <c r="B16" s="198"/>
      <c r="C16" s="200"/>
      <c r="D16" s="200">
        <v>0</v>
      </c>
      <c r="E16" s="189">
        <v>0</v>
      </c>
      <c r="F16" s="189">
        <v>0</v>
      </c>
      <c r="G16" s="189">
        <v>0</v>
      </c>
      <c r="H16" s="189">
        <v>-2.0833333333333335</v>
      </c>
      <c r="I16" s="195"/>
      <c r="J16" s="195"/>
      <c r="K16" s="195"/>
      <c r="L16" s="195"/>
      <c r="M16" s="195"/>
      <c r="N16" s="196"/>
      <c r="O16" s="140"/>
      <c r="P16" s="140"/>
      <c r="Q16" s="140"/>
      <c r="R16" s="140"/>
      <c r="S16" s="140"/>
      <c r="T16" s="140"/>
      <c r="U16" s="140"/>
      <c r="V16" s="140"/>
      <c r="W16" s="140"/>
    </row>
    <row r="17" spans="2:23" x14ac:dyDescent="0.2">
      <c r="B17" s="198"/>
      <c r="C17" s="200"/>
      <c r="D17" s="200">
        <v>1</v>
      </c>
      <c r="E17" s="189">
        <v>0.1</v>
      </c>
      <c r="F17" s="189">
        <v>-5</v>
      </c>
      <c r="G17" s="189">
        <v>-0.5</v>
      </c>
      <c r="H17" s="189">
        <v>-2.0520843750000002</v>
      </c>
      <c r="I17" s="195"/>
      <c r="J17" s="195"/>
      <c r="K17" s="195"/>
      <c r="L17" s="195"/>
      <c r="M17" s="195"/>
      <c r="N17" s="196"/>
      <c r="O17" s="140"/>
      <c r="P17" s="140"/>
      <c r="Q17" s="140"/>
      <c r="R17" s="140"/>
      <c r="S17" s="140"/>
      <c r="T17" s="140"/>
      <c r="U17" s="140"/>
      <c r="V17" s="140"/>
      <c r="W17" s="140"/>
    </row>
    <row r="18" spans="2:23" x14ac:dyDescent="0.2">
      <c r="B18" s="198"/>
      <c r="C18" s="200"/>
      <c r="D18" s="200">
        <v>2</v>
      </c>
      <c r="E18" s="189">
        <v>0.2</v>
      </c>
      <c r="F18" s="189">
        <v>-5</v>
      </c>
      <c r="G18" s="189">
        <v>-1</v>
      </c>
      <c r="H18" s="189">
        <v>-2.0208416666666666</v>
      </c>
      <c r="I18" s="195"/>
      <c r="J18" s="195"/>
      <c r="K18" s="195"/>
      <c r="L18" s="195"/>
      <c r="M18" s="195"/>
      <c r="N18" s="196"/>
      <c r="O18" s="140"/>
      <c r="V18" s="140"/>
      <c r="W18" s="140"/>
    </row>
    <row r="19" spans="2:23" x14ac:dyDescent="0.2">
      <c r="B19" s="198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6"/>
      <c r="O19" s="140"/>
      <c r="V19" s="140"/>
      <c r="W19" s="140"/>
    </row>
    <row r="20" spans="2:23" x14ac:dyDescent="0.2">
      <c r="B20" s="198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6"/>
      <c r="O20" s="140"/>
      <c r="V20" s="140"/>
      <c r="W20" s="140"/>
    </row>
    <row r="21" spans="2:23" ht="19.5" x14ac:dyDescent="0.35">
      <c r="B21" s="198"/>
      <c r="C21" s="199" t="s">
        <v>19</v>
      </c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6"/>
      <c r="O21" s="140"/>
      <c r="V21" s="140"/>
      <c r="W21" s="140"/>
    </row>
    <row r="22" spans="2:23" x14ac:dyDescent="0.2">
      <c r="B22" s="198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6"/>
      <c r="O22" s="140"/>
      <c r="V22" s="140"/>
      <c r="W22" s="140"/>
    </row>
    <row r="23" spans="2:23" ht="15.75" x14ac:dyDescent="0.25">
      <c r="B23" s="198"/>
      <c r="C23" s="201"/>
      <c r="D23" s="201"/>
      <c r="E23" s="201"/>
      <c r="F23" s="201"/>
      <c r="G23" s="201" t="s">
        <v>53</v>
      </c>
      <c r="H23" s="201" t="s">
        <v>50</v>
      </c>
      <c r="I23" s="200"/>
      <c r="J23" s="195"/>
      <c r="K23" s="195"/>
      <c r="L23" s="195"/>
      <c r="M23" s="195"/>
      <c r="N23" s="196"/>
      <c r="O23" s="140"/>
      <c r="V23" s="140"/>
      <c r="W23" s="140"/>
    </row>
    <row r="24" spans="2:23" ht="15.75" x14ac:dyDescent="0.25">
      <c r="B24" s="198"/>
      <c r="C24" s="201"/>
      <c r="D24" s="201"/>
      <c r="E24" s="201"/>
      <c r="F24" s="201" t="s">
        <v>3</v>
      </c>
      <c r="G24" s="201" t="s">
        <v>52</v>
      </c>
      <c r="H24" s="201" t="s">
        <v>51</v>
      </c>
      <c r="I24" s="200"/>
      <c r="J24" s="195"/>
      <c r="K24" s="195"/>
      <c r="L24" s="195"/>
      <c r="M24" s="195"/>
      <c r="N24" s="196"/>
      <c r="O24" s="140"/>
      <c r="V24" s="140"/>
      <c r="W24" s="140"/>
    </row>
    <row r="25" spans="2:23" ht="15.75" x14ac:dyDescent="0.25">
      <c r="B25" s="198"/>
      <c r="C25" s="200"/>
      <c r="D25" s="201" t="s">
        <v>4</v>
      </c>
      <c r="E25" s="201" t="s">
        <v>5</v>
      </c>
      <c r="F25" s="201" t="s">
        <v>6</v>
      </c>
      <c r="G25" s="201" t="s">
        <v>7</v>
      </c>
      <c r="H25" s="201" t="s">
        <v>8</v>
      </c>
      <c r="I25" s="200"/>
      <c r="J25" s="195"/>
      <c r="K25" s="195"/>
      <c r="L25" s="195"/>
      <c r="M25" s="195"/>
      <c r="N25" s="196"/>
      <c r="O25" s="140"/>
      <c r="P25" s="140"/>
      <c r="Q25" s="140"/>
      <c r="R25" s="140"/>
      <c r="S25" s="140"/>
      <c r="T25" s="140"/>
      <c r="U25" s="140"/>
      <c r="V25" s="140"/>
      <c r="W25" s="140"/>
    </row>
    <row r="26" spans="2:23" x14ac:dyDescent="0.2">
      <c r="B26" s="198"/>
      <c r="C26" s="200"/>
      <c r="D26" s="200">
        <v>0</v>
      </c>
      <c r="E26" s="189">
        <v>0</v>
      </c>
      <c r="F26" s="189">
        <v>0</v>
      </c>
      <c r="G26" s="189">
        <v>0</v>
      </c>
      <c r="H26" s="189">
        <v>-2.0833333333333335</v>
      </c>
      <c r="I26" s="200"/>
      <c r="J26" s="195"/>
      <c r="K26" s="195"/>
      <c r="L26" s="195"/>
      <c r="M26" s="195"/>
      <c r="N26" s="196"/>
      <c r="O26" s="140"/>
      <c r="P26" s="140"/>
      <c r="Q26" s="140"/>
      <c r="R26" s="140"/>
      <c r="S26" s="140"/>
      <c r="T26" s="140"/>
      <c r="U26" s="140"/>
      <c r="V26" s="140"/>
      <c r="W26" s="140"/>
    </row>
    <row r="27" spans="2:23" x14ac:dyDescent="0.2">
      <c r="B27" s="198"/>
      <c r="C27" s="200"/>
      <c r="D27" s="200">
        <v>1</v>
      </c>
      <c r="E27" s="189">
        <v>0.1</v>
      </c>
      <c r="F27" s="189">
        <v>-5</v>
      </c>
      <c r="G27" s="189">
        <v>-0.5</v>
      </c>
      <c r="H27" s="189">
        <v>-2.0520843750000002</v>
      </c>
      <c r="I27" s="200"/>
      <c r="J27" s="195"/>
      <c r="K27" s="195"/>
      <c r="L27" s="195"/>
      <c r="M27" s="195"/>
      <c r="N27" s="196"/>
      <c r="O27" s="140"/>
      <c r="P27" s="140"/>
      <c r="Q27" s="140"/>
      <c r="R27" s="140"/>
      <c r="S27" s="140"/>
      <c r="T27" s="140"/>
      <c r="U27" s="140"/>
      <c r="V27" s="140"/>
      <c r="W27" s="140"/>
    </row>
    <row r="28" spans="2:23" x14ac:dyDescent="0.2">
      <c r="B28" s="198"/>
      <c r="C28" s="200"/>
      <c r="D28" s="200">
        <v>2</v>
      </c>
      <c r="E28" s="189">
        <v>0.2</v>
      </c>
      <c r="F28" s="189">
        <v>-5</v>
      </c>
      <c r="G28" s="189">
        <v>-1</v>
      </c>
      <c r="H28" s="189">
        <v>-2.0208416666666666</v>
      </c>
      <c r="I28" s="200"/>
      <c r="J28" s="195"/>
      <c r="K28" s="195"/>
      <c r="L28" s="195"/>
      <c r="M28" s="195"/>
      <c r="N28" s="196"/>
      <c r="O28" s="140"/>
      <c r="P28" s="140"/>
      <c r="Q28" s="140"/>
      <c r="R28" s="140"/>
      <c r="S28" s="140"/>
      <c r="T28" s="140"/>
      <c r="U28" s="140"/>
      <c r="V28" s="140"/>
      <c r="W28" s="140"/>
    </row>
    <row r="29" spans="2:23" ht="15" x14ac:dyDescent="0.2">
      <c r="B29" s="198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6"/>
      <c r="O29" s="140"/>
      <c r="P29" s="142"/>
      <c r="Q29" s="142"/>
      <c r="R29" s="142"/>
      <c r="S29" s="142"/>
      <c r="T29" s="142"/>
      <c r="U29" s="140"/>
      <c r="V29" s="140"/>
      <c r="W29" s="140"/>
    </row>
    <row r="30" spans="2:23" ht="15.75" x14ac:dyDescent="0.25">
      <c r="B30" s="198"/>
      <c r="C30" s="201"/>
      <c r="D30" s="201"/>
      <c r="E30" s="201"/>
      <c r="F30" s="201"/>
      <c r="G30" s="201" t="s">
        <v>53</v>
      </c>
      <c r="H30" s="201" t="s">
        <v>50</v>
      </c>
      <c r="I30" s="201"/>
      <c r="J30" s="195"/>
      <c r="K30" s="195"/>
      <c r="L30" s="195"/>
      <c r="M30" s="195"/>
      <c r="N30" s="196"/>
      <c r="O30" s="140"/>
      <c r="V30" s="140"/>
      <c r="W30" s="140"/>
    </row>
    <row r="31" spans="2:23" ht="15.75" x14ac:dyDescent="0.25">
      <c r="B31" s="198"/>
      <c r="C31" s="201"/>
      <c r="D31" s="201"/>
      <c r="E31" s="201"/>
      <c r="F31" s="201" t="s">
        <v>3</v>
      </c>
      <c r="G31" s="201" t="s">
        <v>52</v>
      </c>
      <c r="H31" s="201" t="s">
        <v>51</v>
      </c>
      <c r="I31" s="201"/>
      <c r="J31" s="195"/>
      <c r="K31" s="195"/>
      <c r="L31" s="195"/>
      <c r="M31" s="195"/>
      <c r="N31" s="196"/>
      <c r="O31" s="140"/>
      <c r="V31" s="140"/>
      <c r="W31" s="140"/>
    </row>
    <row r="32" spans="2:23" ht="15.75" x14ac:dyDescent="0.25">
      <c r="B32" s="198"/>
      <c r="C32" s="200"/>
      <c r="D32" s="201" t="s">
        <v>4</v>
      </c>
      <c r="E32" s="201" t="s">
        <v>5</v>
      </c>
      <c r="F32" s="201" t="s">
        <v>6</v>
      </c>
      <c r="G32" s="201" t="s">
        <v>7</v>
      </c>
      <c r="H32" s="201" t="s">
        <v>8</v>
      </c>
      <c r="I32" s="195"/>
      <c r="J32" s="195"/>
      <c r="K32" s="195"/>
      <c r="L32" s="195"/>
      <c r="M32" s="195"/>
      <c r="N32" s="196"/>
      <c r="O32" s="140"/>
      <c r="V32" s="140"/>
      <c r="W32" s="140"/>
    </row>
    <row r="33" spans="2:23" x14ac:dyDescent="0.2">
      <c r="B33" s="198"/>
      <c r="C33" s="200"/>
      <c r="D33" s="200">
        <v>0</v>
      </c>
      <c r="E33" s="189">
        <v>0</v>
      </c>
      <c r="F33" s="189">
        <v>0</v>
      </c>
      <c r="G33" s="189">
        <v>0</v>
      </c>
      <c r="H33" s="189">
        <v>-3.3291666666666666</v>
      </c>
      <c r="I33" s="195"/>
      <c r="J33" s="195"/>
      <c r="K33" s="195"/>
      <c r="L33" s="195"/>
      <c r="M33" s="195"/>
      <c r="N33" s="196"/>
      <c r="O33" s="140"/>
      <c r="V33" s="140"/>
      <c r="W33" s="140"/>
    </row>
    <row r="34" spans="2:23" x14ac:dyDescent="0.2">
      <c r="B34" s="198"/>
      <c r="C34" s="200"/>
      <c r="D34" s="200">
        <v>1</v>
      </c>
      <c r="E34" s="189">
        <v>0.1</v>
      </c>
      <c r="F34" s="189">
        <v>-7.99</v>
      </c>
      <c r="G34" s="189">
        <v>-0.79900000000000004</v>
      </c>
      <c r="H34" s="189">
        <v>-3.27923083125</v>
      </c>
      <c r="I34" s="195"/>
      <c r="J34" s="195"/>
      <c r="K34" s="195"/>
      <c r="L34" s="195"/>
      <c r="M34" s="195"/>
      <c r="N34" s="196"/>
      <c r="O34" s="140"/>
      <c r="V34" s="140"/>
      <c r="W34" s="140"/>
    </row>
    <row r="35" spans="2:23" x14ac:dyDescent="0.2">
      <c r="B35" s="198"/>
      <c r="C35" s="200"/>
      <c r="D35" s="200">
        <v>2</v>
      </c>
      <c r="E35" s="189">
        <v>0.2</v>
      </c>
      <c r="F35" s="189">
        <v>-7.99</v>
      </c>
      <c r="G35" s="189">
        <v>-1.5980000000000001</v>
      </c>
      <c r="H35" s="189">
        <v>-3.2293049833333334</v>
      </c>
      <c r="I35" s="195"/>
      <c r="J35" s="195"/>
      <c r="K35" s="195"/>
      <c r="L35" s="195"/>
      <c r="M35" s="195"/>
      <c r="N35" s="196"/>
      <c r="O35" s="140"/>
      <c r="V35" s="140"/>
      <c r="W35" s="140"/>
    </row>
    <row r="36" spans="2:23" x14ac:dyDescent="0.2">
      <c r="B36" s="198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40"/>
      <c r="P36" s="140"/>
      <c r="Q36" s="140"/>
      <c r="R36" s="140"/>
      <c r="S36" s="140"/>
      <c r="T36" s="140"/>
      <c r="U36" s="140"/>
      <c r="V36" s="140"/>
      <c r="W36" s="140"/>
    </row>
    <row r="37" spans="2:23" ht="15.75" x14ac:dyDescent="0.25">
      <c r="B37" s="198"/>
      <c r="C37" s="201"/>
      <c r="D37" s="201"/>
      <c r="E37" s="201"/>
      <c r="F37" s="201"/>
      <c r="G37" s="201" t="s">
        <v>53</v>
      </c>
      <c r="H37" s="201" t="s">
        <v>50</v>
      </c>
      <c r="I37" s="201"/>
      <c r="J37" s="195"/>
      <c r="K37" s="195"/>
      <c r="L37" s="195"/>
      <c r="M37" s="195"/>
      <c r="N37" s="196"/>
      <c r="O37" s="140"/>
      <c r="P37" s="140"/>
      <c r="Q37" s="140"/>
      <c r="R37" s="140"/>
      <c r="S37" s="140"/>
      <c r="T37" s="140"/>
      <c r="U37" s="140"/>
      <c r="V37" s="140"/>
      <c r="W37" s="140"/>
    </row>
    <row r="38" spans="2:23" ht="15.75" x14ac:dyDescent="0.25">
      <c r="B38" s="198"/>
      <c r="C38" s="201"/>
      <c r="D38" s="201"/>
      <c r="E38" s="201"/>
      <c r="F38" s="201" t="s">
        <v>3</v>
      </c>
      <c r="G38" s="201" t="s">
        <v>52</v>
      </c>
      <c r="H38" s="201" t="s">
        <v>51</v>
      </c>
      <c r="I38" s="201"/>
      <c r="J38" s="195"/>
      <c r="K38" s="195"/>
      <c r="L38" s="195"/>
      <c r="M38" s="195"/>
      <c r="N38" s="196"/>
      <c r="O38" s="140"/>
      <c r="P38" s="140"/>
      <c r="Q38" s="140"/>
      <c r="R38" s="140"/>
      <c r="S38" s="140"/>
      <c r="T38" s="140"/>
      <c r="U38" s="140"/>
      <c r="V38" s="140"/>
      <c r="W38" s="140"/>
    </row>
    <row r="39" spans="2:23" ht="15.75" x14ac:dyDescent="0.25">
      <c r="B39" s="198"/>
      <c r="C39" s="200"/>
      <c r="D39" s="201" t="s">
        <v>4</v>
      </c>
      <c r="E39" s="201" t="s">
        <v>5</v>
      </c>
      <c r="F39" s="201" t="s">
        <v>6</v>
      </c>
      <c r="G39" s="201" t="s">
        <v>7</v>
      </c>
      <c r="H39" s="201" t="s">
        <v>8</v>
      </c>
      <c r="I39" s="195"/>
      <c r="J39" s="195"/>
      <c r="K39" s="195"/>
      <c r="L39" s="195"/>
      <c r="M39" s="195"/>
      <c r="N39" s="196"/>
      <c r="O39" s="140"/>
      <c r="P39" s="140"/>
      <c r="Q39" s="140"/>
      <c r="R39" s="140"/>
      <c r="S39" s="140"/>
      <c r="T39" s="140"/>
      <c r="U39" s="140"/>
      <c r="V39" s="140"/>
      <c r="W39" s="140"/>
    </row>
    <row r="40" spans="2:23" ht="15" x14ac:dyDescent="0.2">
      <c r="B40" s="198"/>
      <c r="C40" s="200"/>
      <c r="D40" s="200">
        <v>0</v>
      </c>
      <c r="E40" s="189">
        <v>0</v>
      </c>
      <c r="F40" s="189">
        <v>0</v>
      </c>
      <c r="G40" s="189">
        <v>0</v>
      </c>
      <c r="H40" s="189">
        <v>0.83333333333333337</v>
      </c>
      <c r="I40" s="195"/>
      <c r="J40" s="195"/>
      <c r="K40" s="195"/>
      <c r="L40" s="195"/>
      <c r="M40" s="195"/>
      <c r="N40" s="196"/>
      <c r="O40" s="140"/>
      <c r="P40" s="142"/>
      <c r="Q40" s="142"/>
      <c r="R40" s="142"/>
      <c r="S40" s="142"/>
      <c r="T40" s="142"/>
      <c r="U40" s="140"/>
      <c r="V40" s="140"/>
      <c r="W40" s="140"/>
    </row>
    <row r="41" spans="2:23" x14ac:dyDescent="0.2">
      <c r="B41" s="198"/>
      <c r="C41" s="200"/>
      <c r="D41" s="200">
        <v>1</v>
      </c>
      <c r="E41" s="189">
        <v>0.1</v>
      </c>
      <c r="F41" s="189">
        <v>2</v>
      </c>
      <c r="G41" s="189">
        <v>0.2</v>
      </c>
      <c r="H41" s="189">
        <v>0.82083375000000003</v>
      </c>
      <c r="I41" s="195"/>
      <c r="J41" s="195"/>
      <c r="K41" s="195"/>
      <c r="L41" s="195"/>
      <c r="M41" s="195"/>
      <c r="N41" s="196"/>
      <c r="O41" s="140"/>
      <c r="U41" s="140"/>
      <c r="V41" s="140"/>
      <c r="W41" s="140"/>
    </row>
    <row r="42" spans="2:23" x14ac:dyDescent="0.2">
      <c r="B42" s="198"/>
      <c r="C42" s="200"/>
      <c r="D42" s="200">
        <v>2</v>
      </c>
      <c r="E42" s="189">
        <v>0.2</v>
      </c>
      <c r="F42" s="189">
        <v>2</v>
      </c>
      <c r="G42" s="189">
        <v>0.4</v>
      </c>
      <c r="H42" s="189">
        <v>0.8083366666666667</v>
      </c>
      <c r="I42" s="195"/>
      <c r="J42" s="195"/>
      <c r="K42" s="195"/>
      <c r="L42" s="195"/>
      <c r="M42" s="195"/>
      <c r="N42" s="196"/>
      <c r="O42" s="140"/>
      <c r="U42" s="140"/>
      <c r="V42" s="140"/>
      <c r="W42" s="140"/>
    </row>
    <row r="43" spans="2:23" x14ac:dyDescent="0.2">
      <c r="B43" s="198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6"/>
      <c r="O43" s="140"/>
      <c r="U43" s="140"/>
      <c r="V43" s="140"/>
      <c r="W43" s="140"/>
    </row>
    <row r="44" spans="2:23" ht="15.75" x14ac:dyDescent="0.25">
      <c r="B44" s="198"/>
      <c r="C44" s="199" t="s">
        <v>17</v>
      </c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6"/>
      <c r="O44" s="140"/>
      <c r="U44" s="140"/>
      <c r="V44" s="140"/>
      <c r="W44" s="140"/>
    </row>
    <row r="45" spans="2:23" ht="15" x14ac:dyDescent="0.2">
      <c r="B45" s="198"/>
      <c r="C45" s="199" t="s">
        <v>15</v>
      </c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6"/>
      <c r="O45" s="140"/>
      <c r="U45" s="140"/>
      <c r="V45" s="140"/>
      <c r="W45" s="140"/>
    </row>
    <row r="46" spans="2:23" ht="15" x14ac:dyDescent="0.2">
      <c r="B46" s="198"/>
      <c r="C46" s="199" t="s">
        <v>20</v>
      </c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6"/>
      <c r="O46" s="140"/>
      <c r="U46" s="140"/>
      <c r="V46" s="140"/>
      <c r="W46" s="140"/>
    </row>
    <row r="47" spans="2:23" ht="15" x14ac:dyDescent="0.2">
      <c r="B47" s="198"/>
      <c r="C47" s="199" t="s">
        <v>22</v>
      </c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6"/>
      <c r="O47" s="140"/>
      <c r="P47" s="140"/>
      <c r="Q47" s="140"/>
      <c r="R47" s="140"/>
      <c r="S47" s="140"/>
      <c r="T47" s="140"/>
      <c r="U47" s="140"/>
      <c r="V47" s="140"/>
      <c r="W47" s="140"/>
    </row>
    <row r="48" spans="2:23" ht="15" x14ac:dyDescent="0.2">
      <c r="B48" s="198"/>
      <c r="C48" s="199" t="s">
        <v>21</v>
      </c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6"/>
      <c r="O48" s="140"/>
      <c r="P48" s="140"/>
      <c r="Q48" s="140"/>
      <c r="R48" s="140"/>
      <c r="S48" s="140"/>
      <c r="T48" s="140"/>
      <c r="U48" s="140"/>
      <c r="V48" s="140"/>
      <c r="W48" s="140"/>
    </row>
    <row r="49" spans="2:23" x14ac:dyDescent="0.2">
      <c r="B49" s="198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6"/>
      <c r="O49" s="140"/>
      <c r="P49" s="140"/>
      <c r="Q49" s="140"/>
      <c r="R49" s="140"/>
      <c r="S49" s="140"/>
      <c r="T49" s="140"/>
      <c r="U49" s="140"/>
      <c r="V49" s="140"/>
      <c r="W49" s="140"/>
    </row>
    <row r="50" spans="2:23" ht="15.75" x14ac:dyDescent="0.25">
      <c r="B50" s="198"/>
      <c r="C50" s="199" t="s">
        <v>89</v>
      </c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6"/>
    </row>
    <row r="51" spans="2:23" ht="15" x14ac:dyDescent="0.2">
      <c r="B51" s="198"/>
      <c r="C51" s="199" t="s">
        <v>76</v>
      </c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6"/>
    </row>
    <row r="52" spans="2:23" ht="15" x14ac:dyDescent="0.2">
      <c r="B52" s="198"/>
      <c r="C52" s="199" t="s">
        <v>73</v>
      </c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6"/>
    </row>
    <row r="53" spans="2:23" ht="15" x14ac:dyDescent="0.2">
      <c r="B53" s="198"/>
      <c r="C53" s="199" t="s">
        <v>74</v>
      </c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6"/>
    </row>
    <row r="54" spans="2:23" ht="15" x14ac:dyDescent="0.2">
      <c r="B54" s="198"/>
      <c r="C54" s="199" t="s">
        <v>75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6"/>
    </row>
    <row r="55" spans="2:23" ht="13.5" thickBot="1" x14ac:dyDescent="0.25">
      <c r="B55" s="202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4"/>
    </row>
    <row r="56" spans="2:23" ht="13.5" thickTop="1" x14ac:dyDescent="0.2"/>
    <row r="58" spans="2:23" x14ac:dyDescent="0.2">
      <c r="C58" s="137" t="s">
        <v>100</v>
      </c>
    </row>
  </sheetData>
  <sheetProtection sheet="1" objects="1" scenarios="1"/>
  <dataConsolidate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85</vt:i4>
      </vt:variant>
    </vt:vector>
  </HeadingPairs>
  <TitlesOfParts>
    <vt:vector size="94" baseType="lpstr">
      <vt:lpstr>1. Contents</vt:lpstr>
      <vt:lpstr>2. Single Conc Load</vt:lpstr>
      <vt:lpstr>3. Two Conc Loads</vt:lpstr>
      <vt:lpstr>4. Single Dist Load</vt:lpstr>
      <vt:lpstr>5. Two Dist Loads</vt:lpstr>
      <vt:lpstr>6. Single Conc Moment</vt:lpstr>
      <vt:lpstr>7. Two Conc Moments</vt:lpstr>
      <vt:lpstr>8. Combined Loads</vt:lpstr>
      <vt:lpstr>9. General Loading</vt:lpstr>
      <vt:lpstr>'3. Two Conc Loads'!_a1</vt:lpstr>
      <vt:lpstr>'4. Single Dist Load'!_a1</vt:lpstr>
      <vt:lpstr>'5. Two Dist Loads'!_a1</vt:lpstr>
      <vt:lpstr>'7. Two Conc Moments'!_a1</vt:lpstr>
      <vt:lpstr>'8. Combined Loads'!_a1</vt:lpstr>
      <vt:lpstr>'3. Two Conc Loads'!_a2</vt:lpstr>
      <vt:lpstr>'4. Single Dist Load'!_a2</vt:lpstr>
      <vt:lpstr>'5. Two Dist Loads'!_a2</vt:lpstr>
      <vt:lpstr>'7. Two Conc Moments'!_a2</vt:lpstr>
      <vt:lpstr>'8. Combined Loads'!_a2</vt:lpstr>
      <vt:lpstr>'5. Two Dist Loads'!_a3</vt:lpstr>
      <vt:lpstr>'8. Combined Loads'!_a3</vt:lpstr>
      <vt:lpstr>'5. Two Dist Loads'!_a4</vt:lpstr>
      <vt:lpstr>'8. Combined Loads'!_a4</vt:lpstr>
      <vt:lpstr>'7. Two Conc Moments'!_MC1</vt:lpstr>
      <vt:lpstr>'7. Two Conc Moments'!_MC2</vt:lpstr>
      <vt:lpstr>'3. Two Conc Loads'!_P1</vt:lpstr>
      <vt:lpstr>'3. Two Conc Loads'!_P2</vt:lpstr>
      <vt:lpstr>'4. Single Dist Load'!_w1</vt:lpstr>
      <vt:lpstr>'5. Two Dist Loads'!_w1</vt:lpstr>
      <vt:lpstr>'8. Combined Loads'!_w1</vt:lpstr>
      <vt:lpstr>'4. Single Dist Load'!_w2</vt:lpstr>
      <vt:lpstr>'5. Two Dist Loads'!_w2</vt:lpstr>
      <vt:lpstr>'8. Combined Loads'!_w2</vt:lpstr>
      <vt:lpstr>'5. Two Dist Loads'!_w3</vt:lpstr>
      <vt:lpstr>'5. Two Dist Loads'!_w4</vt:lpstr>
      <vt:lpstr>'8. Combined Loads'!_w4</vt:lpstr>
      <vt:lpstr>'2. Single Conc Load'!a</vt:lpstr>
      <vt:lpstr>'6. Single Conc Moment'!a</vt:lpstr>
      <vt:lpstr>'2. Single Conc Load'!Deflection</vt:lpstr>
      <vt:lpstr>'3. Two Conc Loads'!Deflection</vt:lpstr>
      <vt:lpstr>'4. Single Dist Load'!Deflection</vt:lpstr>
      <vt:lpstr>'5. Two Dist Loads'!Deflection</vt:lpstr>
      <vt:lpstr>'6. Single Conc Moment'!Deflection</vt:lpstr>
      <vt:lpstr>'7. Two Conc Moments'!Deflection</vt:lpstr>
      <vt:lpstr>'8. Combined Loads'!Deflection</vt:lpstr>
      <vt:lpstr>'2. Single Conc Load'!E</vt:lpstr>
      <vt:lpstr>'3. Two Conc Loads'!E</vt:lpstr>
      <vt:lpstr>'4. Single Dist Load'!E</vt:lpstr>
      <vt:lpstr>'5. Two Dist Loads'!E</vt:lpstr>
      <vt:lpstr>'6. Single Conc Moment'!E</vt:lpstr>
      <vt:lpstr>'7. Two Conc Moments'!E</vt:lpstr>
      <vt:lpstr>'8. Combined Loads'!E</vt:lpstr>
      <vt:lpstr>'2. Single Conc Load'!I</vt:lpstr>
      <vt:lpstr>'3. Two Conc Loads'!I</vt:lpstr>
      <vt:lpstr>'4. Single Dist Load'!I</vt:lpstr>
      <vt:lpstr>'5. Two Dist Loads'!I</vt:lpstr>
      <vt:lpstr>'6. Single Conc Moment'!I</vt:lpstr>
      <vt:lpstr>'7. Two Conc Moments'!I</vt:lpstr>
      <vt:lpstr>'8. Combined Loads'!I</vt:lpstr>
      <vt:lpstr>'2. Single Conc Load'!L</vt:lpstr>
      <vt:lpstr>'3. Two Conc Loads'!L</vt:lpstr>
      <vt:lpstr>'4. Single Dist Load'!L</vt:lpstr>
      <vt:lpstr>'5. Two Dist Loads'!L</vt:lpstr>
      <vt:lpstr>'6. Single Conc Moment'!L</vt:lpstr>
      <vt:lpstr>'7. Two Conc Moments'!L</vt:lpstr>
      <vt:lpstr>'8. Combined Loads'!L</vt:lpstr>
      <vt:lpstr>'6. Single Conc Moment'!MC</vt:lpstr>
      <vt:lpstr>'8. Combined Loads'!MC</vt:lpstr>
      <vt:lpstr>'2. Single Conc Load'!Moment</vt:lpstr>
      <vt:lpstr>'3. Two Conc Loads'!Moment</vt:lpstr>
      <vt:lpstr>'4. Single Dist Load'!Moment</vt:lpstr>
      <vt:lpstr>'5. Two Dist Loads'!Moment</vt:lpstr>
      <vt:lpstr>'6. Single Conc Moment'!Moment</vt:lpstr>
      <vt:lpstr>'7. Two Conc Moments'!Moment</vt:lpstr>
      <vt:lpstr>'8. Combined Loads'!Moment</vt:lpstr>
      <vt:lpstr>'2. Single Conc Load'!P</vt:lpstr>
      <vt:lpstr>'8. Combined Loads'!P</vt:lpstr>
      <vt:lpstr>'2. Single Conc Load'!Print_Area</vt:lpstr>
      <vt:lpstr>'3. Two Conc Loads'!Print_Area</vt:lpstr>
      <vt:lpstr>'4. Single Dist Load'!Print_Area</vt:lpstr>
      <vt:lpstr>'5. Two Dist Loads'!Print_Area</vt:lpstr>
      <vt:lpstr>'6. Single Conc Moment'!Print_Area</vt:lpstr>
      <vt:lpstr>'7. Two Conc Moments'!Print_Area</vt:lpstr>
      <vt:lpstr>'8. Combined Loads'!Print_Area</vt:lpstr>
      <vt:lpstr>'4. Single Dist Load'!Reaction</vt:lpstr>
      <vt:lpstr>'5. Two Dist Loads'!Reaction</vt:lpstr>
      <vt:lpstr>'8. Combined Loads'!Reaction</vt:lpstr>
      <vt:lpstr>'2. Single Conc Load'!Shear</vt:lpstr>
      <vt:lpstr>'3. Two Conc Loads'!Shear</vt:lpstr>
      <vt:lpstr>'4. Single Dist Load'!Shear</vt:lpstr>
      <vt:lpstr>'5. Two Dist Loads'!Shear</vt:lpstr>
      <vt:lpstr>'6. Single Conc Moment'!Shear</vt:lpstr>
      <vt:lpstr>'7. Two Conc Moments'!Shear</vt:lpstr>
      <vt:lpstr>'8. Combined Loads'!Shear</vt:lpstr>
    </vt:vector>
  </TitlesOfParts>
  <Company>self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Grandpa</dc:creator>
  <cp:lastModifiedBy>Jeffery Enns</cp:lastModifiedBy>
  <cp:lastPrinted>2011-06-02T02:57:52Z</cp:lastPrinted>
  <dcterms:created xsi:type="dcterms:W3CDTF">2011-06-01T04:03:26Z</dcterms:created>
  <dcterms:modified xsi:type="dcterms:W3CDTF">2021-07-07T19:21:43Z</dcterms:modified>
</cp:coreProperties>
</file>